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M:\2021\2021 WA Clean Energy Implementation Plan (CEIP) (UE-210628)\CEIP Document Final Draft 10.01.2021\Appendix E- CBI\"/>
    </mc:Choice>
  </mc:AlternateContent>
  <xr:revisionPtr revIDLastSave="0" documentId="13_ncr:1_{AF5683DE-6577-4219-B2B9-52657F1AAC6F}" xr6:coauthVersionLast="45" xr6:coauthVersionMax="45" xr10:uidLastSave="{00000000-0000-0000-0000-000000000000}"/>
  <bookViews>
    <workbookView xWindow="-98" yWindow="-98" windowWidth="20715" windowHeight="13276" xr2:uid="{FCF4ACFD-7068-4FC8-B455-B5BA781F4DB4}"/>
  </bookViews>
  <sheets>
    <sheet name="Saturation Rate" sheetId="4" r:id="rId1"/>
    <sheet name="Measure % of Participation" sheetId="2" r:id="rId2"/>
    <sheet name="Sheet1" sheetId="1" r:id="rId3"/>
  </sheets>
  <externalReferences>
    <externalReference r:id="rId4"/>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0" i="4" l="1"/>
  <c r="C110" i="4"/>
  <c r="C102" i="4"/>
  <c r="C100" i="4"/>
  <c r="C108" i="4" s="1"/>
  <c r="C88" i="4"/>
  <c r="D85" i="4"/>
  <c r="C85" i="4"/>
  <c r="D84" i="4"/>
  <c r="C84" i="4"/>
  <c r="D83" i="4"/>
  <c r="C83" i="4"/>
  <c r="D82" i="4"/>
  <c r="D89" i="4" s="1"/>
  <c r="C82" i="4"/>
  <c r="C89" i="4" s="1"/>
  <c r="D81" i="4"/>
  <c r="C81" i="4"/>
  <c r="D79" i="4"/>
  <c r="C79" i="4"/>
  <c r="D78" i="4"/>
  <c r="D102" i="4" s="1"/>
  <c r="C78" i="4"/>
  <c r="C77" i="4"/>
  <c r="C75" i="4"/>
  <c r="D69" i="4"/>
  <c r="C69" i="4"/>
  <c r="D67" i="4"/>
  <c r="C67" i="4"/>
  <c r="D65" i="4"/>
  <c r="C65" i="4"/>
  <c r="D64" i="4"/>
  <c r="C64" i="4"/>
  <c r="D63" i="4"/>
  <c r="C63" i="4"/>
  <c r="D62" i="4"/>
  <c r="C62" i="4"/>
  <c r="C58" i="4"/>
  <c r="D57" i="4"/>
  <c r="C57" i="4"/>
  <c r="C56" i="4"/>
  <c r="D55" i="4"/>
  <c r="C55" i="4"/>
  <c r="D54" i="4"/>
  <c r="C54" i="4"/>
  <c r="D53" i="4"/>
  <c r="C53" i="4"/>
  <c r="D52" i="4"/>
  <c r="C52" i="4"/>
  <c r="D48" i="4"/>
  <c r="C48" i="4"/>
  <c r="D47" i="4"/>
  <c r="D100" i="4" s="1"/>
  <c r="D108" i="4" s="1"/>
  <c r="C47" i="4"/>
  <c r="C46" i="4"/>
  <c r="D45" i="4"/>
  <c r="D99" i="4" s="1"/>
  <c r="D107" i="4" s="1"/>
  <c r="C45" i="4"/>
  <c r="C99" i="4" s="1"/>
  <c r="C107" i="4" s="1"/>
  <c r="D44" i="4"/>
  <c r="D98" i="4" s="1"/>
  <c r="D106" i="4" s="1"/>
  <c r="C44" i="4"/>
  <c r="C98" i="4" s="1"/>
  <c r="C106" i="4" s="1"/>
  <c r="D43" i="4"/>
  <c r="D97" i="4" s="1"/>
  <c r="D105" i="4" s="1"/>
  <c r="C43" i="4"/>
  <c r="C97" i="4" s="1"/>
  <c r="C105" i="4" s="1"/>
  <c r="D42" i="4"/>
  <c r="D96" i="4" s="1"/>
  <c r="D104" i="4" s="1"/>
  <c r="C42" i="4"/>
  <c r="C96" i="4" s="1"/>
  <c r="C104" i="4" s="1"/>
  <c r="E38" i="4"/>
  <c r="E37" i="4"/>
  <c r="E36" i="4"/>
  <c r="E35" i="4"/>
  <c r="D34" i="4"/>
  <c r="D68" i="4" s="1"/>
  <c r="C34" i="4"/>
  <c r="C68" i="4" s="1"/>
  <c r="D32" i="4"/>
  <c r="D33" i="4" s="1"/>
  <c r="C32" i="4"/>
  <c r="D31" i="4"/>
  <c r="D74" i="4" s="1"/>
  <c r="C31" i="4"/>
  <c r="C74" i="4" s="1"/>
  <c r="E30" i="4"/>
  <c r="D29" i="4"/>
  <c r="D80" i="4" s="1"/>
  <c r="C29" i="4"/>
  <c r="C80" i="4" s="1"/>
  <c r="E28" i="4"/>
  <c r="E27" i="4"/>
  <c r="D26" i="4"/>
  <c r="D66" i="4" s="1"/>
  <c r="C26" i="4"/>
  <c r="C66" i="4" s="1"/>
  <c r="C25" i="4"/>
  <c r="D24" i="4"/>
  <c r="E24" i="4" s="1"/>
  <c r="C24" i="4"/>
  <c r="E23" i="4"/>
  <c r="D23" i="4"/>
  <c r="D46" i="4" s="1"/>
  <c r="C23" i="4"/>
  <c r="E22" i="4"/>
  <c r="E21" i="4"/>
  <c r="D21" i="4"/>
  <c r="C21" i="4"/>
  <c r="E20" i="4"/>
  <c r="E19" i="4"/>
  <c r="E18" i="4"/>
  <c r="D17" i="4"/>
  <c r="C17" i="4"/>
  <c r="E17" i="4" s="1"/>
  <c r="E16" i="4"/>
  <c r="E15" i="4"/>
  <c r="E14" i="4"/>
  <c r="E13" i="4"/>
  <c r="D13" i="4"/>
  <c r="C13" i="4"/>
  <c r="E12" i="4"/>
  <c r="E11" i="4"/>
  <c r="E10" i="4"/>
  <c r="D9" i="4"/>
  <c r="C9" i="4"/>
  <c r="E9" i="4" s="1"/>
  <c r="E8" i="4"/>
  <c r="E7" i="4"/>
  <c r="D76" i="4" l="1"/>
  <c r="C101" i="4"/>
  <c r="C109" i="4" s="1"/>
  <c r="C87" i="4"/>
  <c r="D101" i="4"/>
  <c r="D109" i="4" s="1"/>
  <c r="D87" i="4"/>
  <c r="D25" i="4"/>
  <c r="E25" i="4" s="1"/>
  <c r="E26" i="4"/>
  <c r="E32" i="4"/>
  <c r="D56" i="4"/>
  <c r="D58" i="4"/>
  <c r="D75" i="4"/>
  <c r="D77" i="4"/>
  <c r="D88" i="4"/>
  <c r="E29" i="4"/>
  <c r="E31" i="4"/>
  <c r="C33" i="4"/>
  <c r="C76" i="4" s="1"/>
  <c r="C49" i="4"/>
  <c r="E34" i="4"/>
  <c r="D49" i="4"/>
  <c r="E33" i="4" l="1"/>
  <c r="F41" i="2" l="1"/>
  <c r="E41" i="2"/>
  <c r="D41" i="2"/>
  <c r="C41" i="2"/>
  <c r="B41" i="2"/>
  <c r="F40" i="2"/>
  <c r="E40" i="2"/>
  <c r="D40" i="2"/>
  <c r="C40" i="2"/>
  <c r="B40" i="2"/>
  <c r="D39" i="2"/>
  <c r="F36" i="2"/>
  <c r="E36" i="2"/>
  <c r="D36" i="2"/>
  <c r="C36" i="2"/>
  <c r="B36" i="2"/>
  <c r="F35" i="2"/>
  <c r="E35" i="2"/>
  <c r="E39" i="2" s="1"/>
  <c r="D35" i="2"/>
  <c r="C35" i="2"/>
  <c r="C39" i="2" s="1"/>
  <c r="B35" i="2"/>
  <c r="F32" i="2"/>
  <c r="F38" i="2" s="1"/>
  <c r="E32" i="2"/>
  <c r="E38" i="2" s="1"/>
  <c r="D32" i="2"/>
  <c r="D38" i="2" s="1"/>
  <c r="C32" i="2"/>
  <c r="C38" i="2" s="1"/>
  <c r="B32" i="2"/>
  <c r="B38" i="2" s="1"/>
  <c r="I13" i="2"/>
  <c r="I16" i="2" s="1"/>
  <c r="I18" i="2" s="1"/>
  <c r="I24" i="2" s="1"/>
  <c r="H13" i="2"/>
  <c r="H16" i="2" s="1"/>
  <c r="H18" i="2" s="1"/>
  <c r="H24" i="2" s="1"/>
  <c r="G13" i="2"/>
  <c r="G16" i="2" s="1"/>
  <c r="G18" i="2" s="1"/>
  <c r="G24" i="2" s="1"/>
  <c r="F13" i="2"/>
  <c r="F16" i="2" s="1"/>
  <c r="F18" i="2" s="1"/>
  <c r="F24" i="2" s="1"/>
  <c r="E13" i="2"/>
  <c r="E16" i="2" s="1"/>
  <c r="E18" i="2" s="1"/>
  <c r="E24" i="2" s="1"/>
  <c r="I7" i="2"/>
  <c r="I21" i="2" s="1"/>
  <c r="I23" i="2" s="1"/>
  <c r="H7" i="2"/>
  <c r="H21" i="2" s="1"/>
  <c r="H23" i="2" s="1"/>
  <c r="G7" i="2"/>
  <c r="G21" i="2" s="1"/>
  <c r="G23" i="2" s="1"/>
  <c r="F7" i="2"/>
  <c r="F21" i="2" s="1"/>
  <c r="F23" i="2" s="1"/>
  <c r="E7" i="2"/>
  <c r="E21" i="2" s="1"/>
  <c r="E23" i="2" s="1"/>
  <c r="B39" i="2" l="1"/>
  <c r="F39" i="2"/>
  <c r="E18" i="1" l="1"/>
  <c r="E25" i="1"/>
  <c r="E24" i="1"/>
  <c r="F16" i="1" l="1"/>
  <c r="F18" i="1" s="1"/>
  <c r="F25" i="1" s="1"/>
  <c r="E16" i="1"/>
  <c r="I13" i="1"/>
  <c r="I16" i="1" s="1"/>
  <c r="I18" i="1" s="1"/>
  <c r="I25" i="1" s="1"/>
  <c r="H13" i="1"/>
  <c r="H16" i="1" s="1"/>
  <c r="H18" i="1" s="1"/>
  <c r="H25" i="1" s="1"/>
  <c r="G13" i="1"/>
  <c r="G16" i="1" s="1"/>
  <c r="G18" i="1" s="1"/>
  <c r="G25" i="1" s="1"/>
  <c r="F13" i="1"/>
  <c r="E13" i="1"/>
  <c r="I7" i="1"/>
  <c r="I22" i="1" s="1"/>
  <c r="I24" i="1" s="1"/>
  <c r="H7" i="1"/>
  <c r="H22" i="1" s="1"/>
  <c r="H24" i="1" s="1"/>
  <c r="G7" i="1"/>
  <c r="G22" i="1" s="1"/>
  <c r="G24" i="1" s="1"/>
  <c r="F7" i="1"/>
  <c r="F22" i="1" s="1"/>
  <c r="F24" i="1" s="1"/>
  <c r="E7" i="1"/>
  <c r="E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Hermanson, Lori</author>
  </authors>
  <commentList>
    <comment ref="C17" authorId="0" shapeId="0" xr:uid="{8FBA96E4-C613-47C6-917A-21B53EE8492D}">
      <text>
        <r>
          <rPr>
            <b/>
            <sz val="9"/>
            <color indexed="81"/>
            <rFont val="Tahoma"/>
            <family val="2"/>
          </rPr>
          <t>Hermanson, Lori:</t>
        </r>
        <r>
          <rPr>
            <sz val="9"/>
            <color indexed="81"/>
            <rFont val="Tahoma"/>
            <family val="2"/>
          </rPr>
          <t xml:space="preserve">
cust in named comm came from reliability indicator file from GIS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Hermanson, Lori</author>
  </authors>
  <commentList>
    <comment ref="C17" authorId="0" shapeId="0" xr:uid="{CB888AAF-0D43-4999-994A-2FADD406F15A}">
      <text>
        <r>
          <rPr>
            <b/>
            <sz val="9"/>
            <color indexed="81"/>
            <rFont val="Tahoma"/>
            <family val="2"/>
          </rPr>
          <t>Hermanson, Lori:</t>
        </r>
        <r>
          <rPr>
            <sz val="9"/>
            <color indexed="81"/>
            <rFont val="Tahoma"/>
            <family val="2"/>
          </rPr>
          <t xml:space="preserve">
cust in named comm came from reliability indicator file from GIS</t>
        </r>
      </text>
    </comment>
  </commentList>
</comments>
</file>

<file path=xl/sharedStrings.xml><?xml version="1.0" encoding="utf-8"?>
<sst xmlns="http://schemas.openxmlformats.org/spreadsheetml/2006/main" count="154" uniqueCount="62">
  <si>
    <t>Program</t>
  </si>
  <si>
    <t>Location</t>
  </si>
  <si>
    <t>Energy Assistance</t>
  </si>
  <si>
    <t>All</t>
  </si>
  <si>
    <t>LI Weatherization</t>
  </si>
  <si>
    <t>Res Weatherization</t>
  </si>
  <si>
    <t>Named</t>
  </si>
  <si>
    <t>Total</t>
  </si>
  <si>
    <t>Cust Count in Named Comm</t>
  </si>
  <si>
    <t>All Customers</t>
  </si>
  <si>
    <t>Named Communities</t>
  </si>
  <si>
    <t>All Programs</t>
  </si>
  <si>
    <t>All Customers All /Programs</t>
  </si>
  <si>
    <t>All Other Programs</t>
  </si>
  <si>
    <t>EE Programs</t>
  </si>
  <si>
    <t>All Customers Other Programs %</t>
  </si>
  <si>
    <t>All Customers EA Programs %</t>
  </si>
  <si>
    <t>Named Communiites Other Programs</t>
  </si>
  <si>
    <t>Named Communities EA Programs</t>
  </si>
  <si>
    <t>Supplier Diversity %</t>
  </si>
  <si>
    <t>Small Business %</t>
  </si>
  <si>
    <t>2021 YTD (June)</t>
  </si>
  <si>
    <t>Community %</t>
  </si>
  <si>
    <t>Average</t>
  </si>
  <si>
    <t>Energy Assistance All Customers</t>
  </si>
  <si>
    <t>Energy Assistance Named Communities</t>
  </si>
  <si>
    <t>Energy Assistance Payments</t>
  </si>
  <si>
    <t>% Named Communities</t>
  </si>
  <si>
    <t>Customer Count</t>
  </si>
  <si>
    <t>Payment Total</t>
  </si>
  <si>
    <t>Avg Pmt Total</t>
  </si>
  <si>
    <t>Number of Payments</t>
  </si>
  <si>
    <t>Avg Pmt Amt</t>
  </si>
  <si>
    <t>4 Year Average (2016-2019)</t>
  </si>
  <si>
    <t>5 Year Average (2016-2020)</t>
  </si>
  <si>
    <t xml:space="preserve"> </t>
  </si>
  <si>
    <t>4 yr avg (16-19)</t>
  </si>
  <si>
    <t>5 yr avg (16-20)</t>
  </si>
  <si>
    <t>All Customers Total</t>
  </si>
  <si>
    <t>Named Communities Total</t>
  </si>
  <si>
    <t>Customer Count (5 yr avg)</t>
  </si>
  <si>
    <t>Payment Total (5 yr avg)</t>
  </si>
  <si>
    <t>Avg Pmt Amt (5 yr avg)</t>
  </si>
  <si>
    <t>Payments (5 yr avg)</t>
  </si>
  <si>
    <t>Customer Count (2020)</t>
  </si>
  <si>
    <t>Payment Total (2020)</t>
  </si>
  <si>
    <t>Avg Pmt Amt (2020)</t>
  </si>
  <si>
    <t>Payments (2020)</t>
  </si>
  <si>
    <t>Customer Count (2021)</t>
  </si>
  <si>
    <t>Payment Total (2021)</t>
  </si>
  <si>
    <t>Avg Pmt Amt (2021)</t>
  </si>
  <si>
    <t>Payments (2021)</t>
  </si>
  <si>
    <t>Penetration Rate</t>
  </si>
  <si>
    <t>Eligible Households*</t>
  </si>
  <si>
    <t>4 Year Avg. (16-19)</t>
  </si>
  <si>
    <t>5 Year Avg (2016-2020)</t>
  </si>
  <si>
    <t>*Eligible Households for all customers determined from the Low Income Needs Assessment conducted in 2019.  Eligible households for Named Communities determined from HIC or Vulnerable Flag from Census tract and customer info data.</t>
  </si>
  <si>
    <t>Customer Count 2016</t>
  </si>
  <si>
    <t>Customer Count 2017</t>
  </si>
  <si>
    <t>Customer Count 2018</t>
  </si>
  <si>
    <t>Customer Count 2019</t>
  </si>
  <si>
    <t>Customer Count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</si>
</sst>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0.5"/>
      <color rgb="FFFFFFFF"/>
      <name val="Arial"/>
      <family val="2"/>
    </font>
    <font>
      <sz val="10.5"/>
      <color rgb="FF000000"/>
      <name val="Arial"/>
      <family val="2"/>
    </font>
    <font>
      <b/>
      <sz val="9"/>
      <color indexed="81"/>
      <name val="Tahoma"/>
      <family val="2"/>
    </font>
    <font>
      <sz val="9"/>
      <color indexed="81"/>
      <name val="Tahoma"/>
      <family val="2"/>
    </font>
    <font>
      <b/>
      <sz val="11"/>
      <color theme="1"/>
      <name val="Arial"/>
      <family val="2"/>
    </font>
    <font>
      <sz val="11"/>
      <color theme="1"/>
      <name val="Arial"/>
      <family val="2"/>
    </font>
    <font>
      <sz val="10"/>
      <color theme="1"/>
      <name val="Tahoma"/>
      <family val="2"/>
    </font>
    <font>
      <b/>
      <sz val="10"/>
      <color theme="1"/>
      <name val="Tahoma"/>
      <family val="2"/>
    </font>
    <font>
      <b/>
      <sz val="12"/>
      <color theme="1"/>
      <name val="Arial"/>
      <family val="2"/>
    </font>
    <font>
      <b/>
      <sz val="10"/>
      <color theme="1"/>
      <name val="Arial"/>
      <family val="2"/>
    </font>
    <font>
      <sz val="10"/>
      <color theme="1"/>
      <name val="Arial"/>
      <family val="2"/>
    </font>
    <font>
      <sz val="12"/>
      <color theme="1"/>
      <name val="Arial"/>
      <family val="2"/>
    </font>
    <font>
      <b/>
      <sz val="14"/>
      <color theme="1"/>
      <name val="Tahoma"/>
      <family val="2"/>
    </font>
    <font>
      <b/>
      <sz val="11"/>
      <color theme="1"/>
      <name val="Tahoma"/>
      <family val="2"/>
    </font>
    <font>
      <sz val="11"/>
      <color theme="1"/>
      <name val="Tahoma"/>
      <family val="2"/>
    </font>
    <font>
      <i/>
      <sz val="10"/>
      <color theme="1"/>
      <name val="Tahoma"/>
      <family val="2"/>
    </font>
  </fonts>
  <fills count="7">
    <fill>
      <patternFill patternType="none"/>
    </fill>
    <fill>
      <patternFill patternType="gray125"/>
    </fill>
    <fill>
      <patternFill patternType="solid">
        <fgColor rgb="FF0076BE"/>
        <bgColor indexed="64"/>
      </patternFill>
    </fill>
    <fill>
      <patternFill patternType="solid">
        <fgColor theme="3"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59999389629810485"/>
        <bgColor indexed="64"/>
      </patternFill>
    </fill>
  </fills>
  <borders count="38">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cellStyleXfs>
  <cellXfs count="134">
    <xf numFmtId="0" fontId="0" fillId="0" borderId="0" xfId="0"/>
    <xf numFmtId="0" fontId="2" fillId="0" borderId="0" xfId="1" applyNumberFormat="1" applyFont="1"/>
    <xf numFmtId="164" fontId="0" fillId="0" borderId="0" xfId="1" applyNumberFormat="1" applyFont="1"/>
    <xf numFmtId="1" fontId="0" fillId="0" borderId="0" xfId="1" applyNumberFormat="1" applyFont="1"/>
    <xf numFmtId="3" fontId="0" fillId="0" borderId="0" xfId="1" applyNumberFormat="1" applyFont="1"/>
    <xf numFmtId="0" fontId="0" fillId="0" borderId="0" xfId="1" applyNumberFormat="1" applyFont="1"/>
    <xf numFmtId="9" fontId="0" fillId="0" borderId="0" xfId="2" applyFont="1"/>
    <xf numFmtId="9" fontId="0" fillId="0" borderId="0" xfId="0" applyNumberFormat="1"/>
    <xf numFmtId="0" fontId="3" fillId="2" borderId="1" xfId="0" applyFont="1" applyFill="1" applyBorder="1" applyAlignment="1">
      <alignment horizontal="justify" vertical="center"/>
    </xf>
    <xf numFmtId="0" fontId="3" fillId="2" borderId="2" xfId="0" applyFont="1" applyFill="1" applyBorder="1" applyAlignment="1">
      <alignment horizontal="center" vertical="center" wrapText="1"/>
    </xf>
    <xf numFmtId="0" fontId="4" fillId="0" borderId="3" xfId="0" applyFont="1" applyBorder="1" applyAlignment="1">
      <alignment horizontal="left" vertical="center"/>
    </xf>
    <xf numFmtId="0" fontId="4" fillId="0" borderId="4" xfId="0" applyFont="1" applyBorder="1" applyAlignment="1">
      <alignment horizontal="right" vertical="center" wrapText="1"/>
    </xf>
    <xf numFmtId="0" fontId="7" fillId="0" borderId="0" xfId="0" applyFont="1"/>
    <xf numFmtId="0" fontId="7" fillId="0" borderId="0" xfId="1" applyNumberFormat="1" applyFont="1"/>
    <xf numFmtId="0" fontId="8" fillId="0" borderId="0" xfId="0" applyFont="1"/>
    <xf numFmtId="164" fontId="8" fillId="0" borderId="0" xfId="1" applyNumberFormat="1" applyFont="1"/>
    <xf numFmtId="3" fontId="8" fillId="0" borderId="0" xfId="1" applyNumberFormat="1" applyFont="1"/>
    <xf numFmtId="164" fontId="0" fillId="0" borderId="0" xfId="0" applyNumberFormat="1"/>
    <xf numFmtId="0" fontId="2" fillId="0" borderId="0" xfId="1" applyNumberFormat="1" applyFont="1" applyAlignment="1">
      <alignment wrapText="1"/>
    </xf>
    <xf numFmtId="165" fontId="0" fillId="0" borderId="0" xfId="2" applyNumberFormat="1" applyFont="1"/>
    <xf numFmtId="0" fontId="10" fillId="0" borderId="0" xfId="3" applyFont="1"/>
    <xf numFmtId="0" fontId="9" fillId="0" borderId="0" xfId="3"/>
    <xf numFmtId="0" fontId="10" fillId="0" borderId="5" xfId="3" applyFont="1" applyBorder="1"/>
    <xf numFmtId="0" fontId="10" fillId="0" borderId="6" xfId="3" applyFont="1" applyBorder="1" applyAlignment="1">
      <alignment horizontal="center"/>
    </xf>
    <xf numFmtId="0" fontId="10" fillId="0" borderId="7" xfId="3" applyFont="1" applyBorder="1" applyAlignment="1">
      <alignment horizontal="center"/>
    </xf>
    <xf numFmtId="0" fontId="10" fillId="0" borderId="8" xfId="3" applyFont="1" applyBorder="1"/>
    <xf numFmtId="164" fontId="0" fillId="0" borderId="9" xfId="4" applyNumberFormat="1" applyFont="1" applyBorder="1"/>
    <xf numFmtId="164" fontId="0" fillId="0" borderId="10" xfId="4" applyNumberFormat="1" applyFont="1" applyBorder="1"/>
    <xf numFmtId="0" fontId="10" fillId="0" borderId="11" xfId="3" applyFont="1" applyBorder="1"/>
    <xf numFmtId="164" fontId="0" fillId="0" borderId="12" xfId="4" applyNumberFormat="1" applyFont="1" applyBorder="1"/>
    <xf numFmtId="164" fontId="0" fillId="0" borderId="13" xfId="4" applyNumberFormat="1" applyFont="1" applyBorder="1"/>
    <xf numFmtId="0" fontId="9" fillId="0" borderId="14" xfId="3" applyBorder="1"/>
    <xf numFmtId="0" fontId="9" fillId="0" borderId="15" xfId="3" applyBorder="1"/>
    <xf numFmtId="0" fontId="11" fillId="0" borderId="18" xfId="3" applyFont="1" applyBorder="1"/>
    <xf numFmtId="0" fontId="13" fillId="0" borderId="6" xfId="3" applyFont="1" applyBorder="1"/>
    <xf numFmtId="164" fontId="13" fillId="4" borderId="7" xfId="4" applyNumberFormat="1" applyFont="1" applyFill="1" applyBorder="1"/>
    <xf numFmtId="164" fontId="13" fillId="0" borderId="7" xfId="4" applyNumberFormat="1" applyFont="1" applyBorder="1"/>
    <xf numFmtId="9" fontId="13" fillId="0" borderId="7" xfId="5" applyFont="1" applyBorder="1"/>
    <xf numFmtId="164" fontId="0" fillId="0" borderId="0" xfId="4" applyNumberFormat="1" applyFont="1"/>
    <xf numFmtId="0" fontId="13" fillId="0" borderId="9" xfId="3" applyFont="1" applyBorder="1"/>
    <xf numFmtId="166" fontId="13" fillId="0" borderId="10" xfId="6" applyNumberFormat="1" applyFont="1" applyBorder="1"/>
    <xf numFmtId="9" fontId="13" fillId="0" borderId="10" xfId="5" applyFont="1" applyBorder="1"/>
    <xf numFmtId="164" fontId="9" fillId="0" borderId="0" xfId="3" applyNumberFormat="1"/>
    <xf numFmtId="0" fontId="13" fillId="0" borderId="12" xfId="3" applyFont="1" applyBorder="1"/>
    <xf numFmtId="164" fontId="13" fillId="0" borderId="13" xfId="4" applyNumberFormat="1" applyFont="1" applyBorder="1"/>
    <xf numFmtId="9" fontId="13" fillId="0" borderId="13" xfId="5" applyFont="1" applyBorder="1"/>
    <xf numFmtId="0" fontId="13" fillId="0" borderId="5" xfId="3" applyFont="1" applyBorder="1"/>
    <xf numFmtId="164" fontId="13" fillId="0" borderId="22" xfId="4" applyNumberFormat="1" applyFont="1" applyBorder="1"/>
    <xf numFmtId="164" fontId="13" fillId="0" borderId="0" xfId="4" applyNumberFormat="1" applyFont="1" applyBorder="1"/>
    <xf numFmtId="0" fontId="13" fillId="0" borderId="24" xfId="3" applyFont="1" applyBorder="1"/>
    <xf numFmtId="164" fontId="13" fillId="0" borderId="25" xfId="4" applyNumberFormat="1" applyFont="1" applyBorder="1"/>
    <xf numFmtId="164" fontId="13" fillId="0" borderId="26" xfId="4" applyNumberFormat="1" applyFont="1" applyBorder="1"/>
    <xf numFmtId="0" fontId="13" fillId="0" borderId="8" xfId="3" applyFont="1" applyBorder="1"/>
    <xf numFmtId="166" fontId="13" fillId="0" borderId="0" xfId="6" applyNumberFormat="1" applyFont="1" applyBorder="1"/>
    <xf numFmtId="164" fontId="13" fillId="0" borderId="10" xfId="4" applyNumberFormat="1" applyFont="1" applyBorder="1"/>
    <xf numFmtId="0" fontId="13" fillId="0" borderId="8" xfId="3" applyFont="1" applyBorder="1" applyAlignment="1">
      <alignment horizontal="right"/>
    </xf>
    <xf numFmtId="0" fontId="13" fillId="0" borderId="27" xfId="3" applyFont="1" applyBorder="1"/>
    <xf numFmtId="0" fontId="13" fillId="0" borderId="11" xfId="3" applyFont="1" applyBorder="1" applyAlignment="1">
      <alignment horizontal="right"/>
    </xf>
    <xf numFmtId="166" fontId="13" fillId="0" borderId="13" xfId="6" applyNumberFormat="1" applyFont="1" applyBorder="1"/>
    <xf numFmtId="0" fontId="11" fillId="0" borderId="0" xfId="3" applyFont="1"/>
    <xf numFmtId="0" fontId="14" fillId="0" borderId="0" xfId="3" applyFont="1"/>
    <xf numFmtId="164" fontId="13" fillId="0" borderId="29" xfId="4" applyNumberFormat="1" applyFont="1" applyBorder="1"/>
    <xf numFmtId="44" fontId="13" fillId="0" borderId="25" xfId="6" applyFont="1" applyBorder="1"/>
    <xf numFmtId="44" fontId="13" fillId="0" borderId="30" xfId="6" applyFont="1" applyBorder="1"/>
    <xf numFmtId="44" fontId="13" fillId="0" borderId="10" xfId="6" applyFont="1" applyBorder="1"/>
    <xf numFmtId="44" fontId="13" fillId="0" borderId="31" xfId="6" applyFont="1" applyBorder="1"/>
    <xf numFmtId="44" fontId="13" fillId="0" borderId="13" xfId="6" applyFont="1" applyBorder="1"/>
    <xf numFmtId="44" fontId="13" fillId="0" borderId="32" xfId="6" applyFont="1" applyBorder="1"/>
    <xf numFmtId="0" fontId="13" fillId="0" borderId="17" xfId="3" applyFont="1" applyBorder="1"/>
    <xf numFmtId="166" fontId="13" fillId="0" borderId="18" xfId="6" applyNumberFormat="1" applyFont="1" applyBorder="1"/>
    <xf numFmtId="164" fontId="13" fillId="0" borderId="30" xfId="4" applyNumberFormat="1" applyFont="1" applyBorder="1"/>
    <xf numFmtId="166" fontId="13" fillId="0" borderId="31" xfId="6" applyNumberFormat="1" applyFont="1" applyBorder="1"/>
    <xf numFmtId="164" fontId="13" fillId="0" borderId="31" xfId="4" applyNumberFormat="1" applyFont="1" applyBorder="1"/>
    <xf numFmtId="166" fontId="13" fillId="0" borderId="32" xfId="6" applyNumberFormat="1" applyFont="1" applyBorder="1"/>
    <xf numFmtId="0" fontId="9" fillId="0" borderId="33" xfId="3" applyBorder="1"/>
    <xf numFmtId="0" fontId="10" fillId="0" borderId="33" xfId="3" applyFont="1" applyBorder="1"/>
    <xf numFmtId="0" fontId="9" fillId="0" borderId="5" xfId="3" applyBorder="1"/>
    <xf numFmtId="164" fontId="9" fillId="0" borderId="7" xfId="4" applyNumberFormat="1" applyFont="1" applyBorder="1"/>
    <xf numFmtId="164" fontId="9" fillId="0" borderId="29" xfId="4" applyNumberFormat="1" applyFont="1" applyBorder="1"/>
    <xf numFmtId="164" fontId="9" fillId="0" borderId="0" xfId="4" applyNumberFormat="1" applyFont="1" applyBorder="1"/>
    <xf numFmtId="0" fontId="9" fillId="0" borderId="8" xfId="3" applyBorder="1"/>
    <xf numFmtId="164" fontId="9" fillId="0" borderId="10" xfId="4" applyNumberFormat="1" applyFont="1" applyBorder="1"/>
    <xf numFmtId="166" fontId="9" fillId="0" borderId="0" xfId="6" applyNumberFormat="1" applyFont="1" applyBorder="1"/>
    <xf numFmtId="0" fontId="9" fillId="0" borderId="11" xfId="3" applyBorder="1"/>
    <xf numFmtId="164" fontId="9" fillId="0" borderId="13" xfId="4" applyNumberFormat="1" applyFont="1" applyBorder="1"/>
    <xf numFmtId="0" fontId="9" fillId="0" borderId="37" xfId="3" applyBorder="1"/>
    <xf numFmtId="164" fontId="9" fillId="0" borderId="25" xfId="4" applyNumberFormat="1" applyFont="1" applyBorder="1"/>
    <xf numFmtId="0" fontId="9" fillId="0" borderId="9" xfId="3" applyBorder="1"/>
    <xf numFmtId="166" fontId="9" fillId="0" borderId="10" xfId="6" applyNumberFormat="1" applyFont="1" applyBorder="1"/>
    <xf numFmtId="0" fontId="9" fillId="0" borderId="12" xfId="3" applyBorder="1"/>
    <xf numFmtId="164" fontId="9" fillId="0" borderId="13" xfId="3" applyNumberFormat="1" applyBorder="1"/>
    <xf numFmtId="0" fontId="9" fillId="0" borderId="6" xfId="3" applyBorder="1"/>
    <xf numFmtId="0" fontId="13" fillId="0" borderId="6" xfId="3" applyFont="1" applyBorder="1" applyAlignment="1">
      <alignment horizontal="center"/>
    </xf>
    <xf numFmtId="164" fontId="13" fillId="0" borderId="7" xfId="3" applyNumberFormat="1" applyFont="1" applyBorder="1"/>
    <xf numFmtId="164" fontId="13" fillId="0" borderId="0" xfId="3" applyNumberFormat="1" applyFont="1"/>
    <xf numFmtId="0" fontId="13" fillId="0" borderId="9" xfId="3" applyFont="1" applyBorder="1" applyAlignment="1">
      <alignment horizontal="center"/>
    </xf>
    <xf numFmtId="9" fontId="13" fillId="0" borderId="0" xfId="5" applyFont="1" applyBorder="1"/>
    <xf numFmtId="0" fontId="13" fillId="0" borderId="12" xfId="3" applyFont="1" applyBorder="1" applyAlignment="1">
      <alignment horizontal="center"/>
    </xf>
    <xf numFmtId="0" fontId="16" fillId="0" borderId="9" xfId="3" applyFont="1" applyBorder="1"/>
    <xf numFmtId="0" fontId="16" fillId="0" borderId="0" xfId="3" applyFont="1"/>
    <xf numFmtId="0" fontId="17" fillId="0" borderId="9" xfId="3" applyFont="1" applyBorder="1" applyAlignment="1">
      <alignment horizontal="center"/>
    </xf>
    <xf numFmtId="164" fontId="9" fillId="0" borderId="9" xfId="3" applyNumberFormat="1" applyBorder="1"/>
    <xf numFmtId="0" fontId="17" fillId="0" borderId="9" xfId="3" applyFont="1" applyBorder="1"/>
    <xf numFmtId="164" fontId="0" fillId="0" borderId="0" xfId="4" applyNumberFormat="1" applyFont="1" applyBorder="1"/>
    <xf numFmtId="9" fontId="0" fillId="0" borderId="9" xfId="5" applyFont="1" applyBorder="1"/>
    <xf numFmtId="9" fontId="0" fillId="0" borderId="0" xfId="5" applyFont="1" applyBorder="1"/>
    <xf numFmtId="9" fontId="9" fillId="0" borderId="9" xfId="3" applyNumberFormat="1" applyBorder="1"/>
    <xf numFmtId="9" fontId="9" fillId="0" borderId="0" xfId="3" applyNumberFormat="1"/>
    <xf numFmtId="0" fontId="15" fillId="0" borderId="0" xfId="3" applyFont="1" applyAlignment="1">
      <alignment vertical="center"/>
    </xf>
    <xf numFmtId="0" fontId="18" fillId="0" borderId="0" xfId="3" applyFont="1"/>
    <xf numFmtId="0" fontId="10" fillId="5" borderId="34" xfId="3" applyFont="1" applyFill="1" applyBorder="1" applyAlignment="1">
      <alignment horizontal="center" vertical="center"/>
    </xf>
    <xf numFmtId="0" fontId="10" fillId="5" borderId="35" xfId="3" applyFont="1" applyFill="1" applyBorder="1" applyAlignment="1">
      <alignment horizontal="center" vertical="center"/>
    </xf>
    <xf numFmtId="0" fontId="10" fillId="5" borderId="36" xfId="3" applyFont="1" applyFill="1" applyBorder="1" applyAlignment="1">
      <alignment horizontal="center" vertical="center"/>
    </xf>
    <xf numFmtId="0" fontId="10" fillId="3" borderId="5" xfId="3" applyFont="1" applyFill="1" applyBorder="1" applyAlignment="1">
      <alignment horizontal="center" vertical="center" wrapText="1"/>
    </xf>
    <xf numFmtId="0" fontId="10" fillId="3" borderId="8" xfId="3" applyFont="1" applyFill="1" applyBorder="1" applyAlignment="1">
      <alignment horizontal="center" vertical="center" wrapText="1"/>
    </xf>
    <xf numFmtId="0" fontId="10" fillId="3" borderId="11" xfId="3" applyFont="1" applyFill="1" applyBorder="1" applyAlignment="1">
      <alignment horizontal="center" vertical="center" wrapText="1"/>
    </xf>
    <xf numFmtId="0" fontId="11" fillId="3" borderId="5" xfId="3" applyFont="1" applyFill="1" applyBorder="1" applyAlignment="1">
      <alignment horizontal="center" vertical="center"/>
    </xf>
    <xf numFmtId="0" fontId="11" fillId="3" borderId="8" xfId="3" applyFont="1" applyFill="1" applyBorder="1" applyAlignment="1">
      <alignment horizontal="center" vertical="center"/>
    </xf>
    <xf numFmtId="0" fontId="11" fillId="3" borderId="11" xfId="3" applyFont="1" applyFill="1" applyBorder="1" applyAlignment="1">
      <alignment horizontal="center" vertical="center"/>
    </xf>
    <xf numFmtId="0" fontId="12" fillId="3" borderId="5" xfId="3" applyFont="1" applyFill="1" applyBorder="1" applyAlignment="1">
      <alignment horizontal="center" vertical="center"/>
    </xf>
    <xf numFmtId="0" fontId="12" fillId="3" borderId="8" xfId="3" applyFont="1" applyFill="1" applyBorder="1" applyAlignment="1">
      <alignment horizontal="center" vertical="center"/>
    </xf>
    <xf numFmtId="0" fontId="12" fillId="3" borderId="11" xfId="3" applyFont="1" applyFill="1" applyBorder="1" applyAlignment="1">
      <alignment horizontal="center" vertical="center"/>
    </xf>
    <xf numFmtId="0" fontId="11" fillId="5" borderId="5" xfId="3" applyFont="1" applyFill="1" applyBorder="1" applyAlignment="1">
      <alignment horizontal="center" vertical="center"/>
    </xf>
    <xf numFmtId="0" fontId="11" fillId="5" borderId="8" xfId="3" applyFont="1" applyFill="1" applyBorder="1" applyAlignment="1">
      <alignment horizontal="center" vertical="center"/>
    </xf>
    <xf numFmtId="0" fontId="11" fillId="5" borderId="11" xfId="3" applyFont="1" applyFill="1" applyBorder="1" applyAlignment="1">
      <alignment horizontal="center" vertical="center"/>
    </xf>
    <xf numFmtId="0" fontId="11" fillId="6" borderId="19" xfId="3" applyFont="1" applyFill="1" applyBorder="1" applyAlignment="1">
      <alignment horizontal="center" vertical="center"/>
    </xf>
    <xf numFmtId="0" fontId="11" fillId="6" borderId="20" xfId="3" applyFont="1" applyFill="1" applyBorder="1" applyAlignment="1">
      <alignment horizontal="center" vertical="center"/>
    </xf>
    <xf numFmtId="0" fontId="11" fillId="6" borderId="16"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8" xfId="3" applyFont="1" applyFill="1" applyBorder="1" applyAlignment="1">
      <alignment horizontal="center" vertical="center"/>
    </xf>
    <xf numFmtId="0" fontId="11" fillId="0" borderId="16" xfId="3" applyFont="1" applyBorder="1" applyAlignment="1">
      <alignment horizontal="left"/>
    </xf>
    <xf numFmtId="0" fontId="11" fillId="0" borderId="17" xfId="3" applyFont="1" applyBorder="1" applyAlignment="1">
      <alignment horizontal="left"/>
    </xf>
    <xf numFmtId="0" fontId="15" fillId="3" borderId="9" xfId="3" applyFont="1" applyFill="1" applyBorder="1" applyAlignment="1">
      <alignment vertical="center"/>
    </xf>
  </cellXfs>
  <cellStyles count="7">
    <cellStyle name="Comma" xfId="1" builtinId="3"/>
    <cellStyle name="Comma 2" xfId="4" xr:uid="{52DF8199-04CA-4B7E-A96E-B5DAFD4459A1}"/>
    <cellStyle name="Currency 2" xfId="6" xr:uid="{2543AD7B-F602-4786-9027-E97DFC5A173E}"/>
    <cellStyle name="Normal" xfId="0" builtinId="0"/>
    <cellStyle name="Normal 2" xfId="3" xr:uid="{86931544-7BB5-40A2-9DCD-486E5C9FB66E}"/>
    <cellStyle name="Percent" xfId="2" builtinId="5"/>
    <cellStyle name="Percent 2" xfId="5" xr:uid="{E3AB47F7-DBD5-4982-BA6E-C66972AFF8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Payment Average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2"/>
          <c:order val="2"/>
          <c:tx>
            <c:strRef>
              <c:f>'Saturation Rate'!$B$76</c:f>
              <c:strCache>
                <c:ptCount val="1"/>
                <c:pt idx="0">
                  <c:v>Avg Pmt Amt (5 yr avg)</c:v>
                </c:pt>
              </c:strCache>
            </c:strRef>
          </c:tx>
          <c:spPr>
            <a:solidFill>
              <a:schemeClr val="accent5"/>
            </a:solidFill>
            <a:ln>
              <a:noFill/>
            </a:ln>
            <a:effectLst/>
          </c:spPr>
          <c:invertIfNegative val="0"/>
          <c:val>
            <c:numRef>
              <c:f>'Saturation Rate'!$C$76</c:f>
              <c:numCache>
                <c:formatCode>_(* #,##0_);_(* \(#,##0\);_(* "-"??_);_(@_)</c:formatCode>
                <c:ptCount val="1"/>
                <c:pt idx="0">
                  <c:v>523.98765379571023</c:v>
                </c:pt>
              </c:numCache>
            </c:numRef>
          </c:val>
          <c:extLst xmlns:c15="http://schemas.microsoft.com/office/drawing/2012/chart">
            <c:ext xmlns:c16="http://schemas.microsoft.com/office/drawing/2014/chart" uri="{C3380CC4-5D6E-409C-BE32-E72D297353CC}">
              <c16:uniqueId val="{00000000-4730-448F-80C2-3099889E2EB2}"/>
            </c:ext>
          </c:extLst>
        </c:ser>
        <c:ser>
          <c:idx val="6"/>
          <c:order val="6"/>
          <c:tx>
            <c:strRef>
              <c:f>'Saturation Rate'!$B$80</c:f>
              <c:strCache>
                <c:ptCount val="1"/>
                <c:pt idx="0">
                  <c:v>Avg Pmt Amt (2020)</c:v>
                </c:pt>
              </c:strCache>
            </c:strRef>
          </c:tx>
          <c:spPr>
            <a:solidFill>
              <a:schemeClr val="accent1">
                <a:lumMod val="80000"/>
                <a:lumOff val="20000"/>
              </a:schemeClr>
            </a:solidFill>
            <a:ln>
              <a:noFill/>
            </a:ln>
            <a:effectLst/>
          </c:spPr>
          <c:invertIfNegative val="0"/>
          <c:val>
            <c:numRef>
              <c:f>'Saturation Rate'!$C$80</c:f>
              <c:numCache>
                <c:formatCode>_("$"* #,##0_);_("$"* \(#,##0\);_("$"* "-"??_);_(@_)</c:formatCode>
                <c:ptCount val="1"/>
                <c:pt idx="0">
                  <c:v>521.74244178111405</c:v>
                </c:pt>
              </c:numCache>
            </c:numRef>
          </c:val>
          <c:extLst xmlns:c15="http://schemas.microsoft.com/office/drawing/2012/chart">
            <c:ext xmlns:c16="http://schemas.microsoft.com/office/drawing/2014/chart" uri="{C3380CC4-5D6E-409C-BE32-E72D297353CC}">
              <c16:uniqueId val="{00000001-4730-448F-80C2-3099889E2EB2}"/>
            </c:ext>
          </c:extLst>
        </c:ser>
        <c:ser>
          <c:idx val="8"/>
          <c:order val="8"/>
          <c:tx>
            <c:strRef>
              <c:f>'[1]Penetration Rate'!$B$82</c:f>
              <c:strCache>
                <c:ptCount val="1"/>
                <c:pt idx="0">
                  <c:v>Customer Count (2021)</c:v>
                </c:pt>
              </c:strCache>
              <c:extLst xmlns:c15="http://schemas.microsoft.com/office/drawing/2012/chart"/>
            </c:strRef>
          </c:tx>
          <c:spPr>
            <a:solidFill>
              <a:schemeClr val="accent5">
                <a:lumMod val="80000"/>
                <a:lumOff val="20000"/>
              </a:schemeClr>
            </a:solidFill>
            <a:ln>
              <a:noFill/>
            </a:ln>
            <a:effectLst/>
          </c:spPr>
          <c:invertIfNegative val="0"/>
          <c:val>
            <c:numRef>
              <c:f>'[1]Penetration Rate'!$C$82</c:f>
              <c:numCache>
                <c:formatCode>General</c:formatCode>
                <c:ptCount val="1"/>
                <c:pt idx="0">
                  <c:v>0</c:v>
                </c:pt>
              </c:numCache>
              <c:extLst xmlns:c15="http://schemas.microsoft.com/office/drawing/2012/chart"/>
            </c:numRef>
          </c:val>
          <c:extLst xmlns:c15="http://schemas.microsoft.com/office/drawing/2012/chart">
            <c:ext xmlns:c16="http://schemas.microsoft.com/office/drawing/2014/chart" uri="{C3380CC4-5D6E-409C-BE32-E72D297353CC}">
              <c16:uniqueId val="{00000002-4730-448F-80C2-3099889E2EB2}"/>
            </c:ext>
          </c:extLst>
        </c:ser>
        <c:ser>
          <c:idx val="9"/>
          <c:order val="9"/>
          <c:tx>
            <c:strRef>
              <c:f>'[1]Penetration Rate'!$B$83</c:f>
              <c:strCache>
                <c:ptCount val="1"/>
                <c:pt idx="0">
                  <c:v>Payment Total (2021)</c:v>
                </c:pt>
              </c:strCache>
              <c:extLst xmlns:c15="http://schemas.microsoft.com/office/drawing/2012/chart"/>
            </c:strRef>
          </c:tx>
          <c:spPr>
            <a:solidFill>
              <a:schemeClr val="accent1">
                <a:lumMod val="80000"/>
              </a:schemeClr>
            </a:solidFill>
            <a:ln>
              <a:noFill/>
            </a:ln>
            <a:effectLst/>
          </c:spPr>
          <c:invertIfNegative val="0"/>
          <c:val>
            <c:numRef>
              <c:f>'[1]Penetration Rate'!$C$83</c:f>
              <c:numCache>
                <c:formatCode>General</c:formatCode>
                <c:ptCount val="1"/>
                <c:pt idx="0">
                  <c:v>0</c:v>
                </c:pt>
              </c:numCache>
              <c:extLst xmlns:c15="http://schemas.microsoft.com/office/drawing/2012/chart"/>
            </c:numRef>
          </c:val>
          <c:extLst xmlns:c15="http://schemas.microsoft.com/office/drawing/2012/chart">
            <c:ext xmlns:c16="http://schemas.microsoft.com/office/drawing/2014/chart" uri="{C3380CC4-5D6E-409C-BE32-E72D297353CC}">
              <c16:uniqueId val="{00000003-4730-448F-80C2-3099889E2EB2}"/>
            </c:ext>
          </c:extLst>
        </c:ser>
        <c:ser>
          <c:idx val="10"/>
          <c:order val="10"/>
          <c:tx>
            <c:strRef>
              <c:f>'[1]Penetration Rate'!$B$84</c:f>
              <c:strCache>
                <c:ptCount val="1"/>
                <c:pt idx="0">
                  <c:v>Avg Pmt Amt (2021)</c:v>
                </c:pt>
              </c:strCache>
              <c:extLst xmlns:c15="http://schemas.microsoft.com/office/drawing/2012/chart"/>
            </c:strRef>
          </c:tx>
          <c:spPr>
            <a:solidFill>
              <a:schemeClr val="accent3">
                <a:lumMod val="80000"/>
              </a:schemeClr>
            </a:solidFill>
            <a:ln>
              <a:noFill/>
            </a:ln>
            <a:effectLst/>
          </c:spPr>
          <c:invertIfNegative val="0"/>
          <c:val>
            <c:numRef>
              <c:f>'[1]Penetration Rate'!$C$84</c:f>
              <c:numCache>
                <c:formatCode>General</c:formatCode>
                <c:ptCount val="1"/>
                <c:pt idx="0">
                  <c:v>0</c:v>
                </c:pt>
              </c:numCache>
              <c:extLst xmlns:c15="http://schemas.microsoft.com/office/drawing/2012/chart"/>
            </c:numRef>
          </c:val>
          <c:extLst xmlns:c15="http://schemas.microsoft.com/office/drawing/2012/chart">
            <c:ext xmlns:c16="http://schemas.microsoft.com/office/drawing/2014/chart" uri="{C3380CC4-5D6E-409C-BE32-E72D297353CC}">
              <c16:uniqueId val="{00000004-4730-448F-80C2-3099889E2EB2}"/>
            </c:ext>
          </c:extLst>
        </c:ser>
        <c:ser>
          <c:idx val="11"/>
          <c:order val="11"/>
          <c:tx>
            <c:strRef>
              <c:f>'[1]Penetration Rate'!$B$85</c:f>
              <c:strCache>
                <c:ptCount val="1"/>
                <c:pt idx="0">
                  <c:v>Payments (2021)</c:v>
                </c:pt>
              </c:strCache>
              <c:extLst xmlns:c15="http://schemas.microsoft.com/office/drawing/2012/chart"/>
            </c:strRef>
          </c:tx>
          <c:spPr>
            <a:solidFill>
              <a:schemeClr val="accent5">
                <a:lumMod val="80000"/>
              </a:schemeClr>
            </a:solidFill>
            <a:ln>
              <a:noFill/>
            </a:ln>
            <a:effectLst/>
          </c:spPr>
          <c:invertIfNegative val="0"/>
          <c:val>
            <c:numRef>
              <c:f>'[1]Penetration Rate'!$C$85</c:f>
              <c:numCache>
                <c:formatCode>General</c:formatCode>
                <c:ptCount val="1"/>
                <c:pt idx="0">
                  <c:v>0</c:v>
                </c:pt>
              </c:numCache>
              <c:extLst xmlns:c15="http://schemas.microsoft.com/office/drawing/2012/chart"/>
            </c:numRef>
          </c:val>
          <c:extLst xmlns:c15="http://schemas.microsoft.com/office/drawing/2012/chart">
            <c:ext xmlns:c16="http://schemas.microsoft.com/office/drawing/2014/chart" uri="{C3380CC4-5D6E-409C-BE32-E72D297353CC}">
              <c16:uniqueId val="{00000005-4730-448F-80C2-3099889E2EB2}"/>
            </c:ext>
          </c:extLst>
        </c:ser>
        <c:dLbls>
          <c:showLegendKey val="0"/>
          <c:showVal val="0"/>
          <c:showCatName val="0"/>
          <c:showSerName val="0"/>
          <c:showPercent val="0"/>
          <c:showBubbleSize val="0"/>
        </c:dLbls>
        <c:gapWidth val="219"/>
        <c:overlap val="-27"/>
        <c:axId val="412828416"/>
        <c:axId val="412826848"/>
        <c:extLst>
          <c:ext xmlns:c15="http://schemas.microsoft.com/office/drawing/2012/chart" uri="{02D57815-91ED-43cb-92C2-25804820EDAC}">
            <c15:filteredBarSeries>
              <c15:ser>
                <c:idx val="0"/>
                <c:order val="0"/>
                <c:tx>
                  <c:strRef>
                    <c:extLst>
                      <c:ext uri="{02D57815-91ED-43cb-92C2-25804820EDAC}">
                        <c15:formulaRef>
                          <c15:sqref>'Saturation Rate'!$B$74</c15:sqref>
                        </c15:formulaRef>
                      </c:ext>
                    </c:extLst>
                    <c:strCache>
                      <c:ptCount val="1"/>
                      <c:pt idx="0">
                        <c:v>Customer Count (5 yr avg)</c:v>
                      </c:pt>
                    </c:strCache>
                  </c:strRef>
                </c:tx>
                <c:spPr>
                  <a:solidFill>
                    <a:schemeClr val="accent1"/>
                  </a:solidFill>
                  <a:ln>
                    <a:noFill/>
                  </a:ln>
                  <a:effectLst/>
                </c:spPr>
                <c:invertIfNegative val="0"/>
                <c:val>
                  <c:numRef>
                    <c:extLst>
                      <c:ext uri="{02D57815-91ED-43cb-92C2-25804820EDAC}">
                        <c15:formulaRef>
                          <c15:sqref>'Saturation Rate'!$C$74</c15:sqref>
                        </c15:formulaRef>
                      </c:ext>
                    </c:extLst>
                    <c:numCache>
                      <c:formatCode>_(* #,##0_);_(* \(#,##0\);_(* "-"??_);_(@_)</c:formatCode>
                      <c:ptCount val="1"/>
                      <c:pt idx="0">
                        <c:v>19366.599999999999</c:v>
                      </c:pt>
                    </c:numCache>
                  </c:numRef>
                </c:val>
                <c:extLst>
                  <c:ext xmlns:c16="http://schemas.microsoft.com/office/drawing/2014/chart" uri="{C3380CC4-5D6E-409C-BE32-E72D297353CC}">
                    <c16:uniqueId val="{00000006-4730-448F-80C2-3099889E2EB2}"/>
                  </c:ext>
                </c:extLst>
              </c15:ser>
            </c15:filteredBarSeries>
            <c15:filteredBarSeries>
              <c15:ser>
                <c:idx val="1"/>
                <c:order val="1"/>
                <c:tx>
                  <c:strRef>
                    <c:extLst>
                      <c:ext xmlns:c15="http://schemas.microsoft.com/office/drawing/2012/chart" uri="{02D57815-91ED-43cb-92C2-25804820EDAC}">
                        <c15:formulaRef>
                          <c15:sqref>'Saturation Rate'!$B$75</c15:sqref>
                        </c15:formulaRef>
                      </c:ext>
                    </c:extLst>
                    <c:strCache>
                      <c:ptCount val="1"/>
                      <c:pt idx="0">
                        <c:v>Payment Total (5 yr avg)</c:v>
                      </c:pt>
                    </c:strCache>
                  </c:strRef>
                </c:tx>
                <c:spPr>
                  <a:solidFill>
                    <a:schemeClr val="accent3"/>
                  </a:solidFill>
                  <a:ln>
                    <a:noFill/>
                  </a:ln>
                  <a:effectLst/>
                </c:spPr>
                <c:invertIfNegative val="0"/>
                <c:val>
                  <c:numRef>
                    <c:extLst>
                      <c:ext xmlns:c15="http://schemas.microsoft.com/office/drawing/2012/chart" uri="{02D57815-91ED-43cb-92C2-25804820EDAC}">
                        <c15:formulaRef>
                          <c15:sqref>'Saturation Rate'!$C$75</c15:sqref>
                        </c15:formulaRef>
                      </c:ext>
                    </c:extLst>
                    <c:numCache>
                      <c:formatCode>_(* #,##0_);_(* \(#,##0\);_(* "-"??_);_(@_)</c:formatCode>
                      <c:ptCount val="1"/>
                      <c:pt idx="0">
                        <c:v>10147859.296</c:v>
                      </c:pt>
                    </c:numCache>
                  </c:numRef>
                </c:val>
                <c:extLst xmlns:c15="http://schemas.microsoft.com/office/drawing/2012/chart">
                  <c:ext xmlns:c16="http://schemas.microsoft.com/office/drawing/2014/chart" uri="{C3380CC4-5D6E-409C-BE32-E72D297353CC}">
                    <c16:uniqueId val="{00000007-4730-448F-80C2-3099889E2EB2}"/>
                  </c:ext>
                </c:extLst>
              </c15:ser>
            </c15:filteredBarSeries>
            <c15:filteredBarSeries>
              <c15:ser>
                <c:idx val="3"/>
                <c:order val="3"/>
                <c:tx>
                  <c:strRef>
                    <c:extLst>
                      <c:ext xmlns:c15="http://schemas.microsoft.com/office/drawing/2012/chart" uri="{02D57815-91ED-43cb-92C2-25804820EDAC}">
                        <c15:formulaRef>
                          <c15:sqref>'Saturation Rate'!$B$77</c15:sqref>
                        </c15:formulaRef>
                      </c:ext>
                    </c:extLst>
                    <c:strCache>
                      <c:ptCount val="1"/>
                      <c:pt idx="0">
                        <c:v>Payments (5 yr avg)</c:v>
                      </c:pt>
                    </c:strCache>
                  </c:strRef>
                </c:tx>
                <c:spPr>
                  <a:solidFill>
                    <a:schemeClr val="accent1">
                      <a:lumMod val="60000"/>
                    </a:schemeClr>
                  </a:solidFill>
                  <a:ln>
                    <a:noFill/>
                  </a:ln>
                  <a:effectLst/>
                </c:spPr>
                <c:invertIfNegative val="0"/>
                <c:val>
                  <c:numRef>
                    <c:extLst>
                      <c:ext xmlns:c15="http://schemas.microsoft.com/office/drawing/2012/chart" uri="{02D57815-91ED-43cb-92C2-25804820EDAC}">
                        <c15:formulaRef>
                          <c15:sqref>'Saturation Rate'!$C$77</c15:sqref>
                        </c15:formulaRef>
                      </c:ext>
                    </c:extLst>
                    <c:numCache>
                      <c:formatCode>_(* #,##0_);_(* \(#,##0\);_(* "-"??_);_(@_)</c:formatCode>
                      <c:ptCount val="1"/>
                      <c:pt idx="0">
                        <c:v>32910.6</c:v>
                      </c:pt>
                    </c:numCache>
                  </c:numRef>
                </c:val>
                <c:extLst xmlns:c15="http://schemas.microsoft.com/office/drawing/2012/chart">
                  <c:ext xmlns:c16="http://schemas.microsoft.com/office/drawing/2014/chart" uri="{C3380CC4-5D6E-409C-BE32-E72D297353CC}">
                    <c16:uniqueId val="{00000008-4730-448F-80C2-3099889E2EB2}"/>
                  </c:ext>
                </c:extLst>
              </c15:ser>
            </c15:filteredBarSeries>
            <c15:filteredBarSeries>
              <c15:ser>
                <c:idx val="4"/>
                <c:order val="4"/>
                <c:tx>
                  <c:strRef>
                    <c:extLst>
                      <c:ext xmlns:c15="http://schemas.microsoft.com/office/drawing/2012/chart" uri="{02D57815-91ED-43cb-92C2-25804820EDAC}">
                        <c15:formulaRef>
                          <c15:sqref>'Saturation Rate'!$B$78</c15:sqref>
                        </c15:formulaRef>
                      </c:ext>
                    </c:extLst>
                    <c:strCache>
                      <c:ptCount val="1"/>
                      <c:pt idx="0">
                        <c:v>Customer Count (2020)</c:v>
                      </c:pt>
                    </c:strCache>
                  </c:strRef>
                </c:tx>
                <c:spPr>
                  <a:solidFill>
                    <a:schemeClr val="accent3">
                      <a:lumMod val="60000"/>
                    </a:schemeClr>
                  </a:solidFill>
                  <a:ln>
                    <a:noFill/>
                  </a:ln>
                  <a:effectLst/>
                </c:spPr>
                <c:invertIfNegative val="0"/>
                <c:val>
                  <c:numRef>
                    <c:extLst>
                      <c:ext xmlns:c15="http://schemas.microsoft.com/office/drawing/2012/chart" uri="{02D57815-91ED-43cb-92C2-25804820EDAC}">
                        <c15:formulaRef>
                          <c15:sqref>'Saturation Rate'!$C$78</c15:sqref>
                        </c15:formulaRef>
                      </c:ext>
                    </c:extLst>
                    <c:numCache>
                      <c:formatCode>_(* #,##0_);_(* \(#,##0\);_(* "-"??_);_(@_)</c:formatCode>
                      <c:ptCount val="1"/>
                      <c:pt idx="0">
                        <c:v>23446</c:v>
                      </c:pt>
                    </c:numCache>
                  </c:numRef>
                </c:val>
                <c:extLst xmlns:c15="http://schemas.microsoft.com/office/drawing/2012/chart">
                  <c:ext xmlns:c16="http://schemas.microsoft.com/office/drawing/2014/chart" uri="{C3380CC4-5D6E-409C-BE32-E72D297353CC}">
                    <c16:uniqueId val="{00000009-4730-448F-80C2-3099889E2EB2}"/>
                  </c:ext>
                </c:extLst>
              </c15:ser>
            </c15:filteredBarSeries>
            <c15:filteredBarSeries>
              <c15:ser>
                <c:idx val="5"/>
                <c:order val="5"/>
                <c:tx>
                  <c:strRef>
                    <c:extLst>
                      <c:ext xmlns:c15="http://schemas.microsoft.com/office/drawing/2012/chart" uri="{02D57815-91ED-43cb-92C2-25804820EDAC}">
                        <c15:formulaRef>
                          <c15:sqref>'Saturation Rate'!$B$79</c15:sqref>
                        </c15:formulaRef>
                      </c:ext>
                    </c:extLst>
                    <c:strCache>
                      <c:ptCount val="1"/>
                      <c:pt idx="0">
                        <c:v>Payment Total (2020)</c:v>
                      </c:pt>
                    </c:strCache>
                  </c:strRef>
                </c:tx>
                <c:spPr>
                  <a:solidFill>
                    <a:schemeClr val="accent5">
                      <a:lumMod val="60000"/>
                    </a:schemeClr>
                  </a:solidFill>
                  <a:ln>
                    <a:noFill/>
                  </a:ln>
                  <a:effectLst/>
                </c:spPr>
                <c:invertIfNegative val="0"/>
                <c:val>
                  <c:numRef>
                    <c:extLst>
                      <c:ext xmlns:c15="http://schemas.microsoft.com/office/drawing/2012/chart" uri="{02D57815-91ED-43cb-92C2-25804820EDAC}">
                        <c15:formulaRef>
                          <c15:sqref>'Saturation Rate'!$C$79</c15:sqref>
                        </c15:formulaRef>
                      </c:ext>
                    </c:extLst>
                    <c:numCache>
                      <c:formatCode>_("$"* #,##0_);_("$"* \(#,##0\);_("$"* "-"??_);_(@_)</c:formatCode>
                      <c:ptCount val="1"/>
                      <c:pt idx="0">
                        <c:v>12232773.289999999</c:v>
                      </c:pt>
                    </c:numCache>
                  </c:numRef>
                </c:val>
                <c:extLst xmlns:c15="http://schemas.microsoft.com/office/drawing/2012/chart">
                  <c:ext xmlns:c16="http://schemas.microsoft.com/office/drawing/2014/chart" uri="{C3380CC4-5D6E-409C-BE32-E72D297353CC}">
                    <c16:uniqueId val="{0000000A-4730-448F-80C2-3099889E2EB2}"/>
                  </c:ext>
                </c:extLst>
              </c15:ser>
            </c15:filteredBarSeries>
            <c15:filteredBarSeries>
              <c15:ser>
                <c:idx val="7"/>
                <c:order val="7"/>
                <c:tx>
                  <c:strRef>
                    <c:extLst>
                      <c:ext xmlns:c15="http://schemas.microsoft.com/office/drawing/2012/chart" uri="{02D57815-91ED-43cb-92C2-25804820EDAC}">
                        <c15:formulaRef>
                          <c15:sqref>'Saturation Rate'!$B$81</c15:sqref>
                        </c15:formulaRef>
                      </c:ext>
                    </c:extLst>
                    <c:strCache>
                      <c:ptCount val="1"/>
                      <c:pt idx="0">
                        <c:v>Payments (2020)</c:v>
                      </c:pt>
                    </c:strCache>
                  </c:strRef>
                </c:tx>
                <c:spPr>
                  <a:solidFill>
                    <a:schemeClr val="accent3">
                      <a:lumMod val="80000"/>
                      <a:lumOff val="20000"/>
                    </a:schemeClr>
                  </a:solidFill>
                  <a:ln>
                    <a:noFill/>
                  </a:ln>
                  <a:effectLst/>
                </c:spPr>
                <c:invertIfNegative val="0"/>
                <c:val>
                  <c:numRef>
                    <c:extLst>
                      <c:ext xmlns:c15="http://schemas.microsoft.com/office/drawing/2012/chart" uri="{02D57815-91ED-43cb-92C2-25804820EDAC}">
                        <c15:formulaRef>
                          <c15:sqref>'Saturation Rate'!$C$81</c15:sqref>
                        </c15:formulaRef>
                      </c:ext>
                    </c:extLst>
                    <c:numCache>
                      <c:formatCode>_(* #,##0_);_(* \(#,##0\);_(* "-"??_);_(@_)</c:formatCode>
                      <c:ptCount val="1"/>
                      <c:pt idx="0">
                        <c:v>38666</c:v>
                      </c:pt>
                    </c:numCache>
                  </c:numRef>
                </c:val>
                <c:extLst xmlns:c15="http://schemas.microsoft.com/office/drawing/2012/chart">
                  <c:ext xmlns:c16="http://schemas.microsoft.com/office/drawing/2014/chart" uri="{C3380CC4-5D6E-409C-BE32-E72D297353CC}">
                    <c16:uniqueId val="{0000000B-4730-448F-80C2-3099889E2EB2}"/>
                  </c:ext>
                </c:extLst>
              </c15:ser>
            </c15:filteredBarSeries>
            <c15:filteredBarSeries>
              <c15:ser>
                <c:idx val="12"/>
                <c:order val="12"/>
                <c:tx>
                  <c:strRef>
                    <c:extLst>
                      <c:ext xmlns:c15="http://schemas.microsoft.com/office/drawing/2012/chart" uri="{02D57815-91ED-43cb-92C2-25804820EDAC}">
                        <c15:formulaRef>
                          <c15:sqref>'Saturation Rate'!$B$86</c15:sqref>
                        </c15:formulaRef>
                      </c:ext>
                    </c:extLst>
                    <c:strCache>
                      <c:ptCount val="1"/>
                      <c:pt idx="0">
                        <c:v>Eligible Households*</c:v>
                      </c:pt>
                    </c:strCache>
                  </c:strRef>
                </c:tx>
                <c:spPr>
                  <a:solidFill>
                    <a:schemeClr val="accent1">
                      <a:lumMod val="60000"/>
                      <a:lumOff val="40000"/>
                    </a:schemeClr>
                  </a:solidFill>
                  <a:ln>
                    <a:noFill/>
                  </a:ln>
                  <a:effectLst/>
                </c:spPr>
                <c:invertIfNegative val="0"/>
                <c:val>
                  <c:numRef>
                    <c:extLst>
                      <c:ext xmlns:c15="http://schemas.microsoft.com/office/drawing/2012/chart" uri="{02D57815-91ED-43cb-92C2-25804820EDAC}">
                        <c15:formulaRef>
                          <c15:sqref>'Saturation Rate'!$C$86</c15:sqref>
                        </c15:formulaRef>
                      </c:ext>
                    </c:extLst>
                    <c:numCache>
                      <c:formatCode>_(* #,##0_);_(* \(#,##0\);_(* "-"??_);_(@_)</c:formatCode>
                      <c:ptCount val="1"/>
                      <c:pt idx="0">
                        <c:v>94387</c:v>
                      </c:pt>
                    </c:numCache>
                  </c:numRef>
                </c:val>
                <c:extLst xmlns:c15="http://schemas.microsoft.com/office/drawing/2012/chart">
                  <c:ext xmlns:c16="http://schemas.microsoft.com/office/drawing/2014/chart" uri="{C3380CC4-5D6E-409C-BE32-E72D297353CC}">
                    <c16:uniqueId val="{0000000C-4730-448F-80C2-3099889E2EB2}"/>
                  </c:ext>
                </c:extLst>
              </c15:ser>
            </c15:filteredBarSeries>
            <c15:filteredBarSeries>
              <c15:ser>
                <c:idx val="13"/>
                <c:order val="13"/>
                <c:tx>
                  <c:strRef>
                    <c:extLst>
                      <c:ext xmlns:c15="http://schemas.microsoft.com/office/drawing/2012/chart" uri="{02D57815-91ED-43cb-92C2-25804820EDAC}">
                        <c15:formulaRef>
                          <c15:sqref>'Saturation Rate'!$B$87</c15:sqref>
                        </c15:formulaRef>
                      </c:ext>
                    </c:extLst>
                    <c:strCache>
                      <c:ptCount val="1"/>
                      <c:pt idx="0">
                        <c:v>4 Year Avg. (16-19)</c:v>
                      </c:pt>
                    </c:strCache>
                  </c:strRef>
                </c:tx>
                <c:spPr>
                  <a:solidFill>
                    <a:schemeClr val="accent3">
                      <a:lumMod val="60000"/>
                      <a:lumOff val="40000"/>
                    </a:schemeClr>
                  </a:solidFill>
                  <a:ln>
                    <a:noFill/>
                  </a:ln>
                  <a:effectLst/>
                </c:spPr>
                <c:invertIfNegative val="0"/>
                <c:val>
                  <c:numRef>
                    <c:extLst>
                      <c:ext xmlns:c15="http://schemas.microsoft.com/office/drawing/2012/chart" uri="{02D57815-91ED-43cb-92C2-25804820EDAC}">
                        <c15:formulaRef>
                          <c15:sqref>'Saturation Rate'!$C$87</c15:sqref>
                        </c15:formulaRef>
                      </c:ext>
                    </c:extLst>
                    <c:numCache>
                      <c:formatCode>0%</c:formatCode>
                      <c:ptCount val="1"/>
                      <c:pt idx="0">
                        <c:v>0.20518291713901277</c:v>
                      </c:pt>
                    </c:numCache>
                  </c:numRef>
                </c:val>
                <c:extLst xmlns:c15="http://schemas.microsoft.com/office/drawing/2012/chart">
                  <c:ext xmlns:c16="http://schemas.microsoft.com/office/drawing/2014/chart" uri="{C3380CC4-5D6E-409C-BE32-E72D297353CC}">
                    <c16:uniqueId val="{0000000D-4730-448F-80C2-3099889E2EB2}"/>
                  </c:ext>
                </c:extLst>
              </c15:ser>
            </c15:filteredBarSeries>
            <c15:filteredBarSeries>
              <c15:ser>
                <c:idx val="14"/>
                <c:order val="14"/>
                <c:tx>
                  <c:strRef>
                    <c:extLst>
                      <c:ext xmlns:c15="http://schemas.microsoft.com/office/drawing/2012/chart" uri="{02D57815-91ED-43cb-92C2-25804820EDAC}">
                        <c15:formulaRef>
                          <c15:sqref>'Saturation Rate'!$B$88</c15:sqref>
                        </c15:formulaRef>
                      </c:ext>
                    </c:extLst>
                    <c:strCache>
                      <c:ptCount val="1"/>
                      <c:pt idx="0">
                        <c:v>2020</c:v>
                      </c:pt>
                    </c:strCache>
                  </c:strRef>
                </c:tx>
                <c:spPr>
                  <a:solidFill>
                    <a:schemeClr val="accent5">
                      <a:lumMod val="60000"/>
                      <a:lumOff val="40000"/>
                    </a:schemeClr>
                  </a:solidFill>
                  <a:ln>
                    <a:noFill/>
                  </a:ln>
                  <a:effectLst/>
                </c:spPr>
                <c:invertIfNegative val="0"/>
                <c:val>
                  <c:numRef>
                    <c:extLst>
                      <c:ext xmlns:c15="http://schemas.microsoft.com/office/drawing/2012/chart" uri="{02D57815-91ED-43cb-92C2-25804820EDAC}">
                        <c15:formulaRef>
                          <c15:sqref>'Saturation Rate'!$C$88</c15:sqref>
                        </c15:formulaRef>
                      </c:ext>
                    </c:extLst>
                    <c:numCache>
                      <c:formatCode>0%</c:formatCode>
                      <c:ptCount val="1"/>
                      <c:pt idx="0">
                        <c:v>0.24840285208768156</c:v>
                      </c:pt>
                    </c:numCache>
                  </c:numRef>
                </c:val>
                <c:extLst xmlns:c15="http://schemas.microsoft.com/office/drawing/2012/chart">
                  <c:ext xmlns:c16="http://schemas.microsoft.com/office/drawing/2014/chart" uri="{C3380CC4-5D6E-409C-BE32-E72D297353CC}">
                    <c16:uniqueId val="{0000000E-4730-448F-80C2-3099889E2EB2}"/>
                  </c:ext>
                </c:extLst>
              </c15:ser>
            </c15:filteredBarSeries>
            <c15:filteredBarSeries>
              <c15:ser>
                <c:idx val="15"/>
                <c:order val="15"/>
                <c:tx>
                  <c:strRef>
                    <c:extLst>
                      <c:ext xmlns:c15="http://schemas.microsoft.com/office/drawing/2012/chart" uri="{02D57815-91ED-43cb-92C2-25804820EDAC}">
                        <c15:formulaRef>
                          <c15:sqref>'Saturation Rate'!$B$89</c15:sqref>
                        </c15:formulaRef>
                      </c:ext>
                    </c:extLst>
                    <c:strCache>
                      <c:ptCount val="1"/>
                      <c:pt idx="0">
                        <c:v>Total</c:v>
                      </c:pt>
                    </c:strCache>
                  </c:strRef>
                </c:tx>
                <c:spPr>
                  <a:solidFill>
                    <a:schemeClr val="accent1">
                      <a:lumMod val="50000"/>
                    </a:schemeClr>
                  </a:solidFill>
                  <a:ln>
                    <a:noFill/>
                  </a:ln>
                  <a:effectLst/>
                </c:spPr>
                <c:invertIfNegative val="0"/>
                <c:val>
                  <c:numRef>
                    <c:extLst>
                      <c:ext xmlns:c15="http://schemas.microsoft.com/office/drawing/2012/chart" uri="{02D57815-91ED-43cb-92C2-25804820EDAC}">
                        <c15:formulaRef>
                          <c15:sqref>'Saturation Rate'!$C$89</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F-4730-448F-80C2-3099889E2EB2}"/>
                  </c:ext>
                </c:extLst>
              </c15:ser>
            </c15:filteredBarSeries>
          </c:ext>
        </c:extLst>
      </c:barChart>
      <c:catAx>
        <c:axId val="412828416"/>
        <c:scaling>
          <c:orientation val="minMax"/>
        </c:scaling>
        <c:delete val="1"/>
        <c:axPos val="b"/>
        <c:numFmt formatCode="General" sourceLinked="1"/>
        <c:majorTickMark val="none"/>
        <c:minorTickMark val="none"/>
        <c:tickLblPos val="nextTo"/>
        <c:crossAx val="412826848"/>
        <c:crosses val="autoZero"/>
        <c:auto val="1"/>
        <c:lblAlgn val="ctr"/>
        <c:lblOffset val="100"/>
        <c:noMultiLvlLbl val="0"/>
      </c:catAx>
      <c:valAx>
        <c:axId val="41282684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2828416"/>
        <c:crosses val="autoZero"/>
        <c:crossBetween val="between"/>
        <c:majorUnit val="7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Customer</a:t>
            </a:r>
            <a:r>
              <a:rPr lang="en-US" baseline="0"/>
              <a:t> Count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'Saturation Rate'!$B$42</c:f>
              <c:strCache>
                <c:ptCount val="1"/>
                <c:pt idx="0">
                  <c:v>2016</c:v>
                </c:pt>
              </c:strCache>
            </c:strRef>
          </c:tx>
          <c:spPr>
            <a:solidFill>
              <a:schemeClr val="accent1"/>
            </a:solidFill>
            <a:ln>
              <a:noFill/>
            </a:ln>
            <a:effectLst/>
          </c:spPr>
          <c:invertIfNegative val="0"/>
          <c:cat>
            <c:strRef>
              <c:f>'Saturation Rate'!$C$41:$D$41</c:f>
              <c:strCache>
                <c:ptCount val="2"/>
                <c:pt idx="0">
                  <c:v> All Customers </c:v>
                </c:pt>
                <c:pt idx="1">
                  <c:v> Named Communities </c:v>
                </c:pt>
              </c:strCache>
            </c:strRef>
          </c:cat>
          <c:val>
            <c:numRef>
              <c:f>'Saturation Rate'!$C$42:$D$42</c:f>
              <c:numCache>
                <c:formatCode>_(* #,##0_);_(* \(#,##0\);_(* "-"??_);_(@_)</c:formatCode>
                <c:ptCount val="2"/>
                <c:pt idx="0">
                  <c:v>17642</c:v>
                </c:pt>
                <c:pt idx="1">
                  <c:v>9317</c:v>
                </c:pt>
              </c:numCache>
            </c:numRef>
          </c:val>
          <c:extLst>
            <c:ext xmlns:c16="http://schemas.microsoft.com/office/drawing/2014/chart" uri="{C3380CC4-5D6E-409C-BE32-E72D297353CC}">
              <c16:uniqueId val="{00000000-218E-4E99-9737-A63A24F880E5}"/>
            </c:ext>
          </c:extLst>
        </c:ser>
        <c:ser>
          <c:idx val="1"/>
          <c:order val="1"/>
          <c:tx>
            <c:strRef>
              <c:f>'Saturation Rate'!$B$43</c:f>
              <c:strCache>
                <c:ptCount val="1"/>
                <c:pt idx="0">
                  <c:v>2017</c:v>
                </c:pt>
              </c:strCache>
            </c:strRef>
          </c:tx>
          <c:spPr>
            <a:solidFill>
              <a:schemeClr val="accent2"/>
            </a:solidFill>
            <a:ln>
              <a:noFill/>
            </a:ln>
            <a:effectLst/>
          </c:spPr>
          <c:invertIfNegative val="0"/>
          <c:cat>
            <c:strRef>
              <c:f>'Saturation Rate'!$C$41:$D$41</c:f>
              <c:strCache>
                <c:ptCount val="2"/>
                <c:pt idx="0">
                  <c:v> All Customers </c:v>
                </c:pt>
                <c:pt idx="1">
                  <c:v> Named Communities </c:v>
                </c:pt>
              </c:strCache>
            </c:strRef>
          </c:cat>
          <c:val>
            <c:numRef>
              <c:f>'Saturation Rate'!$C$43:$D$43</c:f>
              <c:numCache>
                <c:formatCode>_(* #,##0_);_(* \(#,##0\);_(* "-"??_);_(@_)</c:formatCode>
                <c:ptCount val="2"/>
                <c:pt idx="0">
                  <c:v>19284</c:v>
                </c:pt>
                <c:pt idx="1">
                  <c:v>10069</c:v>
                </c:pt>
              </c:numCache>
            </c:numRef>
          </c:val>
          <c:extLst xmlns:c15="http://schemas.microsoft.com/office/drawing/2012/chart">
            <c:ext xmlns:c16="http://schemas.microsoft.com/office/drawing/2014/chart" uri="{C3380CC4-5D6E-409C-BE32-E72D297353CC}">
              <c16:uniqueId val="{00000001-218E-4E99-9737-A63A24F880E5}"/>
            </c:ext>
          </c:extLst>
        </c:ser>
        <c:ser>
          <c:idx val="2"/>
          <c:order val="2"/>
          <c:tx>
            <c:strRef>
              <c:f>'Saturation Rate'!$B$44</c:f>
              <c:strCache>
                <c:ptCount val="1"/>
                <c:pt idx="0">
                  <c:v>2018</c:v>
                </c:pt>
              </c:strCache>
            </c:strRef>
          </c:tx>
          <c:spPr>
            <a:solidFill>
              <a:schemeClr val="accent3"/>
            </a:solidFill>
            <a:ln>
              <a:noFill/>
            </a:ln>
            <a:effectLst/>
          </c:spPr>
          <c:invertIfNegative val="0"/>
          <c:cat>
            <c:strRef>
              <c:f>'Saturation Rate'!$C$41:$D$41</c:f>
              <c:strCache>
                <c:ptCount val="2"/>
                <c:pt idx="0">
                  <c:v> All Customers </c:v>
                </c:pt>
                <c:pt idx="1">
                  <c:v> Named Communities </c:v>
                </c:pt>
              </c:strCache>
            </c:strRef>
          </c:cat>
          <c:val>
            <c:numRef>
              <c:f>'Saturation Rate'!$C$44:$D$44</c:f>
              <c:numCache>
                <c:formatCode>_(* #,##0_);_(* \(#,##0\);_(* "-"??_);_(@_)</c:formatCode>
                <c:ptCount val="2"/>
                <c:pt idx="0">
                  <c:v>18431</c:v>
                </c:pt>
                <c:pt idx="1">
                  <c:v>9467</c:v>
                </c:pt>
              </c:numCache>
            </c:numRef>
          </c:val>
          <c:extLst xmlns:c15="http://schemas.microsoft.com/office/drawing/2012/chart">
            <c:ext xmlns:c16="http://schemas.microsoft.com/office/drawing/2014/chart" uri="{C3380CC4-5D6E-409C-BE32-E72D297353CC}">
              <c16:uniqueId val="{00000002-218E-4E99-9737-A63A24F880E5}"/>
            </c:ext>
          </c:extLst>
        </c:ser>
        <c:ser>
          <c:idx val="3"/>
          <c:order val="3"/>
          <c:tx>
            <c:strRef>
              <c:f>'Saturation Rate'!$B$45</c:f>
              <c:strCache>
                <c:ptCount val="1"/>
                <c:pt idx="0">
                  <c:v>2019</c:v>
                </c:pt>
              </c:strCache>
            </c:strRef>
          </c:tx>
          <c:spPr>
            <a:solidFill>
              <a:schemeClr val="accent4"/>
            </a:solidFill>
            <a:ln>
              <a:noFill/>
            </a:ln>
            <a:effectLst/>
          </c:spPr>
          <c:invertIfNegative val="0"/>
          <c:cat>
            <c:strRef>
              <c:f>'Saturation Rate'!$C$41:$D$41</c:f>
              <c:strCache>
                <c:ptCount val="2"/>
                <c:pt idx="0">
                  <c:v> All Customers </c:v>
                </c:pt>
                <c:pt idx="1">
                  <c:v> Named Communities </c:v>
                </c:pt>
              </c:strCache>
            </c:strRef>
          </c:cat>
          <c:val>
            <c:numRef>
              <c:f>'Saturation Rate'!$C$45:$D$45</c:f>
              <c:numCache>
                <c:formatCode>_(* #,##0_);_(* \(#,##0\);_(* "-"??_);_(@_)</c:formatCode>
                <c:ptCount val="2"/>
                <c:pt idx="0">
                  <c:v>18030</c:v>
                </c:pt>
                <c:pt idx="1">
                  <c:v>9271</c:v>
                </c:pt>
              </c:numCache>
            </c:numRef>
          </c:val>
          <c:extLst xmlns:c15="http://schemas.microsoft.com/office/drawing/2012/chart">
            <c:ext xmlns:c16="http://schemas.microsoft.com/office/drawing/2014/chart" uri="{C3380CC4-5D6E-409C-BE32-E72D297353CC}">
              <c16:uniqueId val="{00000003-218E-4E99-9737-A63A24F880E5}"/>
            </c:ext>
          </c:extLst>
        </c:ser>
        <c:ser>
          <c:idx val="5"/>
          <c:order val="5"/>
          <c:tx>
            <c:strRef>
              <c:f>'Saturation Rate'!$B$47</c:f>
              <c:strCache>
                <c:ptCount val="1"/>
                <c:pt idx="0">
                  <c:v>2020</c:v>
                </c:pt>
              </c:strCache>
            </c:strRef>
          </c:tx>
          <c:spPr>
            <a:solidFill>
              <a:schemeClr val="accent6"/>
            </a:solidFill>
            <a:ln>
              <a:noFill/>
            </a:ln>
            <a:effectLst/>
          </c:spPr>
          <c:invertIfNegative val="0"/>
          <c:cat>
            <c:strRef>
              <c:f>'Saturation Rate'!$C$41:$D$41</c:f>
              <c:strCache>
                <c:ptCount val="2"/>
                <c:pt idx="0">
                  <c:v> All Customers </c:v>
                </c:pt>
                <c:pt idx="1">
                  <c:v> Named Communities </c:v>
                </c:pt>
              </c:strCache>
            </c:strRef>
          </c:cat>
          <c:val>
            <c:numRef>
              <c:f>'Saturation Rate'!$C$47:$D$47</c:f>
              <c:numCache>
                <c:formatCode>_(* #,##0_);_(* \(#,##0\);_(* "-"??_);_(@_)</c:formatCode>
                <c:ptCount val="2"/>
                <c:pt idx="0">
                  <c:v>23446</c:v>
                </c:pt>
                <c:pt idx="1">
                  <c:v>11373</c:v>
                </c:pt>
              </c:numCache>
            </c:numRef>
          </c:val>
          <c:extLst xmlns:c15="http://schemas.microsoft.com/office/drawing/2012/chart">
            <c:ext xmlns:c16="http://schemas.microsoft.com/office/drawing/2014/chart" uri="{C3380CC4-5D6E-409C-BE32-E72D297353CC}">
              <c16:uniqueId val="{00000004-218E-4E99-9737-A63A24F880E5}"/>
            </c:ext>
          </c:extLst>
        </c:ser>
        <c:ser>
          <c:idx val="7"/>
          <c:order val="7"/>
          <c:tx>
            <c:strRef>
              <c:f>'Saturation Rate'!$B$49</c:f>
              <c:strCache>
                <c:ptCount val="1"/>
                <c:pt idx="0">
                  <c:v>5 yr avg (16-20)</c:v>
                </c:pt>
              </c:strCache>
            </c:strRef>
          </c:tx>
          <c:spPr>
            <a:solidFill>
              <a:schemeClr val="accent5">
                <a:lumMod val="75000"/>
              </a:schemeClr>
            </a:solidFill>
            <a:ln>
              <a:noFill/>
            </a:ln>
            <a:effectLst/>
          </c:spPr>
          <c:invertIfNegative val="0"/>
          <c:cat>
            <c:strRef>
              <c:f>'Saturation Rate'!$C$41:$D$41</c:f>
              <c:strCache>
                <c:ptCount val="2"/>
                <c:pt idx="0">
                  <c:v> All Customers </c:v>
                </c:pt>
                <c:pt idx="1">
                  <c:v> Named Communities </c:v>
                </c:pt>
              </c:strCache>
            </c:strRef>
          </c:cat>
          <c:val>
            <c:numRef>
              <c:f>'Saturation Rate'!$C$49:$D$49</c:f>
              <c:numCache>
                <c:formatCode>_(* #,##0_);_(* \(#,##0\);_(* "-"??_);_(@_)</c:formatCode>
                <c:ptCount val="2"/>
                <c:pt idx="0">
                  <c:v>19366.599999999999</c:v>
                </c:pt>
                <c:pt idx="1">
                  <c:v>9899.4</c:v>
                </c:pt>
              </c:numCache>
            </c:numRef>
          </c:val>
          <c:extLst xmlns:c15="http://schemas.microsoft.com/office/drawing/2012/chart">
            <c:ext xmlns:c16="http://schemas.microsoft.com/office/drawing/2014/chart" uri="{C3380CC4-5D6E-409C-BE32-E72D297353CC}">
              <c16:uniqueId val="{00000005-218E-4E99-9737-A63A24F880E5}"/>
            </c:ext>
          </c:extLst>
        </c:ser>
        <c:dLbls>
          <c:showLegendKey val="0"/>
          <c:showVal val="0"/>
          <c:showCatName val="0"/>
          <c:showSerName val="0"/>
          <c:showPercent val="0"/>
          <c:showBubbleSize val="0"/>
        </c:dLbls>
        <c:gapWidth val="219"/>
        <c:overlap val="-27"/>
        <c:axId val="412827240"/>
        <c:axId val="412826064"/>
        <c:extLst>
          <c:ext xmlns:c15="http://schemas.microsoft.com/office/drawing/2012/chart" uri="{02D57815-91ED-43cb-92C2-25804820EDAC}">
            <c15:filteredBarSeries>
              <c15:ser>
                <c:idx val="4"/>
                <c:order val="4"/>
                <c:tx>
                  <c:strRef>
                    <c:extLst>
                      <c:ext uri="{02D57815-91ED-43cb-92C2-25804820EDAC}">
                        <c15:formulaRef>
                          <c15:sqref>'[1]Penetration Rate'!$B$46</c15:sqref>
                        </c15:formulaRef>
                      </c:ext>
                    </c:extLst>
                    <c:strCache>
                      <c:ptCount val="1"/>
                      <c:pt idx="0">
                        <c:v>4 yr avg (16-19)</c:v>
                      </c:pt>
                    </c:strCache>
                  </c:strRef>
                </c:tx>
                <c:spPr>
                  <a:solidFill>
                    <a:schemeClr val="accent5"/>
                  </a:solidFill>
                  <a:ln>
                    <a:noFill/>
                  </a:ln>
                  <a:effectLst/>
                </c:spPr>
                <c:invertIfNegative val="0"/>
                <c:cat>
                  <c:strRef>
                    <c:extLst>
                      <c:ext uri="{02D57815-91ED-43cb-92C2-25804820EDAC}">
                        <c15:formulaRef>
                          <c15:sqref>'[1]Penetration Rate'!$C$41:$D$41</c15:sqref>
                        </c15:formulaRef>
                      </c:ext>
                    </c:extLst>
                    <c:strCache>
                      <c:ptCount val="2"/>
                      <c:pt idx="0">
                        <c:v>All Customers</c:v>
                      </c:pt>
                      <c:pt idx="1">
                        <c:v>Named Communities</c:v>
                      </c:pt>
                    </c:strCache>
                  </c:strRef>
                </c:cat>
                <c:val>
                  <c:numRef>
                    <c:extLst>
                      <c:ext uri="{02D57815-91ED-43cb-92C2-25804820EDAC}">
                        <c15:formulaRef>
                          <c15:sqref>'[1]Penetration Rate'!$C$46:$D$46</c15:sqref>
                        </c15:formulaRef>
                      </c:ext>
                    </c:extLst>
                    <c:numCache>
                      <c:formatCode>General</c:formatCode>
                      <c:ptCount val="2"/>
                      <c:pt idx="0">
                        <c:v>18346.75</c:v>
                      </c:pt>
                      <c:pt idx="1">
                        <c:v>9531</c:v>
                      </c:pt>
                    </c:numCache>
                  </c:numRef>
                </c:val>
                <c:extLst>
                  <c:ext xmlns:c16="http://schemas.microsoft.com/office/drawing/2014/chart" uri="{C3380CC4-5D6E-409C-BE32-E72D297353CC}">
                    <c16:uniqueId val="{00000006-218E-4E99-9737-A63A24F880E5}"/>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'[1]Penetration Rate'!$B$48</c15:sqref>
                        </c15:formulaRef>
                      </c:ext>
                    </c:extLst>
                    <c:strCache>
                      <c:ptCount val="1"/>
                      <c:pt idx="0">
                        <c:v>2021</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'[1]Penetration Rate'!$C$41:$D$41</c15:sqref>
                        </c15:formulaRef>
                      </c:ext>
                    </c:extLst>
                    <c:strCache>
                      <c:ptCount val="2"/>
                      <c:pt idx="0">
                        <c:v>All Customers</c:v>
                      </c:pt>
                      <c:pt idx="1">
                        <c:v>Named Communities</c:v>
                      </c:pt>
                    </c:strCache>
                  </c:strRef>
                </c:cat>
                <c:val>
                  <c:numRef>
                    <c:extLst xmlns:c15="http://schemas.microsoft.com/office/drawing/2012/chart">
                      <c:ext xmlns:c15="http://schemas.microsoft.com/office/drawing/2012/chart" uri="{02D57815-91ED-43cb-92C2-25804820EDAC}">
                        <c15:formulaRef>
                          <c15:sqref>'[1]Penetration Rate'!$C$48:$D$48</c15:sqref>
                        </c15:formulaRef>
                      </c:ext>
                    </c:extLst>
                    <c:numCache>
                      <c:formatCode>General</c:formatCode>
                      <c:ptCount val="2"/>
                      <c:pt idx="0">
                        <c:v>0</c:v>
                      </c:pt>
                      <c:pt idx="1">
                        <c:v>0</c:v>
                      </c:pt>
                    </c:numCache>
                  </c:numRef>
                </c:val>
                <c:extLst xmlns:c15="http://schemas.microsoft.com/office/drawing/2012/chart">
                  <c:ext xmlns:c16="http://schemas.microsoft.com/office/drawing/2014/chart" uri="{C3380CC4-5D6E-409C-BE32-E72D297353CC}">
                    <c16:uniqueId val="{00000007-218E-4E99-9737-A63A24F880E5}"/>
                  </c:ext>
                </c:extLst>
              </c15:ser>
            </c15:filteredBarSeries>
          </c:ext>
        </c:extLst>
      </c:barChart>
      <c:catAx>
        <c:axId val="412827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2826064"/>
        <c:crosses val="autoZero"/>
        <c:auto val="1"/>
        <c:lblAlgn val="ctr"/>
        <c:lblOffset val="100"/>
        <c:noMultiLvlLbl val="0"/>
      </c:catAx>
      <c:valAx>
        <c:axId val="41282606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2827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Payment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'Saturation Rate'!$B$52</c:f>
              <c:strCache>
                <c:ptCount val="1"/>
                <c:pt idx="0">
                  <c:v>2016</c:v>
                </c:pt>
              </c:strCache>
            </c:strRef>
          </c:tx>
          <c:spPr>
            <a:solidFill>
              <a:schemeClr val="accent1"/>
            </a:solidFill>
            <a:ln>
              <a:noFill/>
            </a:ln>
            <a:effectLst/>
          </c:spPr>
          <c:invertIfNegative val="0"/>
          <c:cat>
            <c:strRef>
              <c:f>'Saturation Rate'!$C$51:$D$51</c:f>
              <c:strCache>
                <c:ptCount val="2"/>
                <c:pt idx="0">
                  <c:v> All Customers </c:v>
                </c:pt>
                <c:pt idx="1">
                  <c:v> Named Communities </c:v>
                </c:pt>
              </c:strCache>
            </c:strRef>
          </c:cat>
          <c:val>
            <c:numRef>
              <c:f>'Saturation Rate'!$C$52:$D$52</c:f>
              <c:numCache>
                <c:formatCode>_("$"* #,##0.00_);_("$"* \(#,##0.00\);_("$"* "-"??_);_(@_)</c:formatCode>
                <c:ptCount val="2"/>
                <c:pt idx="0">
                  <c:v>8641249.4299999997</c:v>
                </c:pt>
                <c:pt idx="1">
                  <c:v>4587960.28</c:v>
                </c:pt>
              </c:numCache>
            </c:numRef>
          </c:val>
          <c:extLst xmlns:c15="http://schemas.microsoft.com/office/drawing/2012/chart">
            <c:ext xmlns:c16="http://schemas.microsoft.com/office/drawing/2014/chart" uri="{C3380CC4-5D6E-409C-BE32-E72D297353CC}">
              <c16:uniqueId val="{00000000-5584-48AD-AFC8-26B2EFB2A267}"/>
            </c:ext>
          </c:extLst>
        </c:ser>
        <c:ser>
          <c:idx val="1"/>
          <c:order val="1"/>
          <c:tx>
            <c:strRef>
              <c:f>'Saturation Rate'!$B$53</c:f>
              <c:strCache>
                <c:ptCount val="1"/>
                <c:pt idx="0">
                  <c:v>2017</c:v>
                </c:pt>
              </c:strCache>
            </c:strRef>
          </c:tx>
          <c:spPr>
            <a:solidFill>
              <a:schemeClr val="accent2"/>
            </a:solidFill>
            <a:ln>
              <a:noFill/>
            </a:ln>
            <a:effectLst/>
          </c:spPr>
          <c:invertIfNegative val="0"/>
          <c:cat>
            <c:strRef>
              <c:f>'Saturation Rate'!$C$51:$D$51</c:f>
              <c:strCache>
                <c:ptCount val="2"/>
                <c:pt idx="0">
                  <c:v> All Customers </c:v>
                </c:pt>
                <c:pt idx="1">
                  <c:v> Named Communities </c:v>
                </c:pt>
              </c:strCache>
            </c:strRef>
          </c:cat>
          <c:val>
            <c:numRef>
              <c:f>'Saturation Rate'!$C$53:$D$53</c:f>
              <c:numCache>
                <c:formatCode>_("$"* #,##0.00_);_("$"* \(#,##0.00\);_("$"* "-"??_);_(@_)</c:formatCode>
                <c:ptCount val="2"/>
                <c:pt idx="0">
                  <c:v>10430333.470000001</c:v>
                </c:pt>
                <c:pt idx="1">
                  <c:v>5479977.2000000002</c:v>
                </c:pt>
              </c:numCache>
            </c:numRef>
          </c:val>
          <c:extLst>
            <c:ext xmlns:c16="http://schemas.microsoft.com/office/drawing/2014/chart" uri="{C3380CC4-5D6E-409C-BE32-E72D297353CC}">
              <c16:uniqueId val="{00000001-5584-48AD-AFC8-26B2EFB2A267}"/>
            </c:ext>
          </c:extLst>
        </c:ser>
        <c:ser>
          <c:idx val="2"/>
          <c:order val="2"/>
          <c:tx>
            <c:strRef>
              <c:f>'Saturation Rate'!$B$54</c:f>
              <c:strCache>
                <c:ptCount val="1"/>
                <c:pt idx="0">
                  <c:v>2018</c:v>
                </c:pt>
              </c:strCache>
            </c:strRef>
          </c:tx>
          <c:spPr>
            <a:solidFill>
              <a:schemeClr val="accent3"/>
            </a:solidFill>
            <a:ln>
              <a:noFill/>
            </a:ln>
            <a:effectLst/>
          </c:spPr>
          <c:invertIfNegative val="0"/>
          <c:cat>
            <c:strRef>
              <c:f>'Saturation Rate'!$C$51:$D$51</c:f>
              <c:strCache>
                <c:ptCount val="2"/>
                <c:pt idx="0">
                  <c:v> All Customers </c:v>
                </c:pt>
                <c:pt idx="1">
                  <c:v> Named Communities </c:v>
                </c:pt>
              </c:strCache>
            </c:strRef>
          </c:cat>
          <c:val>
            <c:numRef>
              <c:f>'Saturation Rate'!$C$54:$D$54</c:f>
              <c:numCache>
                <c:formatCode>_("$"* #,##0.00_);_("$"* \(#,##0.00\);_("$"* "-"??_);_(@_)</c:formatCode>
                <c:ptCount val="2"/>
                <c:pt idx="0">
                  <c:v>10057123.560000001</c:v>
                </c:pt>
                <c:pt idx="1">
                  <c:v>5186521.58</c:v>
                </c:pt>
              </c:numCache>
            </c:numRef>
          </c:val>
          <c:extLst xmlns:c15="http://schemas.microsoft.com/office/drawing/2012/chart">
            <c:ext xmlns:c16="http://schemas.microsoft.com/office/drawing/2014/chart" uri="{C3380CC4-5D6E-409C-BE32-E72D297353CC}">
              <c16:uniqueId val="{00000002-5584-48AD-AFC8-26B2EFB2A267}"/>
            </c:ext>
          </c:extLst>
        </c:ser>
        <c:ser>
          <c:idx val="3"/>
          <c:order val="3"/>
          <c:tx>
            <c:strRef>
              <c:f>'Saturation Rate'!$B$55</c:f>
              <c:strCache>
                <c:ptCount val="1"/>
                <c:pt idx="0">
                  <c:v>2019</c:v>
                </c:pt>
              </c:strCache>
            </c:strRef>
          </c:tx>
          <c:spPr>
            <a:solidFill>
              <a:schemeClr val="accent4"/>
            </a:solidFill>
            <a:ln>
              <a:noFill/>
            </a:ln>
            <a:effectLst/>
          </c:spPr>
          <c:invertIfNegative val="0"/>
          <c:cat>
            <c:strRef>
              <c:f>'Saturation Rate'!$C$51:$D$51</c:f>
              <c:strCache>
                <c:ptCount val="2"/>
                <c:pt idx="0">
                  <c:v> All Customers </c:v>
                </c:pt>
                <c:pt idx="1">
                  <c:v> Named Communities </c:v>
                </c:pt>
              </c:strCache>
            </c:strRef>
          </c:cat>
          <c:val>
            <c:numRef>
              <c:f>'Saturation Rate'!$C$55:$D$55</c:f>
              <c:numCache>
                <c:formatCode>_("$"* #,##0.00_);_("$"* \(#,##0.00\);_("$"* "-"??_);_(@_)</c:formatCode>
                <c:ptCount val="2"/>
                <c:pt idx="0">
                  <c:v>9377816.7300000004</c:v>
                </c:pt>
                <c:pt idx="1">
                  <c:v>4812850.0199999996</c:v>
                </c:pt>
              </c:numCache>
            </c:numRef>
          </c:val>
          <c:extLst xmlns:c15="http://schemas.microsoft.com/office/drawing/2012/chart">
            <c:ext xmlns:c16="http://schemas.microsoft.com/office/drawing/2014/chart" uri="{C3380CC4-5D6E-409C-BE32-E72D297353CC}">
              <c16:uniqueId val="{00000003-5584-48AD-AFC8-26B2EFB2A267}"/>
            </c:ext>
          </c:extLst>
        </c:ser>
        <c:ser>
          <c:idx val="5"/>
          <c:order val="4"/>
          <c:tx>
            <c:strRef>
              <c:f>'Saturation Rate'!$B$57</c:f>
              <c:strCache>
                <c:ptCount val="1"/>
                <c:pt idx="0">
                  <c:v>2020</c:v>
                </c:pt>
              </c:strCache>
            </c:strRef>
          </c:tx>
          <c:spPr>
            <a:solidFill>
              <a:srgbClr val="009900"/>
            </a:solidFill>
            <a:ln>
              <a:noFill/>
            </a:ln>
            <a:effectLst/>
          </c:spPr>
          <c:invertIfNegative val="0"/>
          <c:cat>
            <c:strRef>
              <c:f>'Saturation Rate'!$C$51:$D$51</c:f>
              <c:strCache>
                <c:ptCount val="2"/>
                <c:pt idx="0">
                  <c:v> All Customers </c:v>
                </c:pt>
                <c:pt idx="1">
                  <c:v> Named Communities </c:v>
                </c:pt>
              </c:strCache>
            </c:strRef>
          </c:cat>
          <c:val>
            <c:numRef>
              <c:f>'Saturation Rate'!$C$57:$D$57</c:f>
              <c:numCache>
                <c:formatCode>_("$"* #,##0.00_);_("$"* \(#,##0.00\);_("$"* "-"??_);_(@_)</c:formatCode>
                <c:ptCount val="2"/>
                <c:pt idx="0">
                  <c:v>12232773.289999999</c:v>
                </c:pt>
                <c:pt idx="1">
                  <c:v>6004506.71</c:v>
                </c:pt>
              </c:numCache>
            </c:numRef>
          </c:val>
          <c:extLst>
            <c:ext xmlns:c16="http://schemas.microsoft.com/office/drawing/2014/chart" uri="{C3380CC4-5D6E-409C-BE32-E72D297353CC}">
              <c16:uniqueId val="{00000004-5584-48AD-AFC8-26B2EFB2A267}"/>
            </c:ext>
          </c:extLst>
        </c:ser>
        <c:ser>
          <c:idx val="6"/>
          <c:order val="5"/>
          <c:tx>
            <c:strRef>
              <c:f>'Saturation Rate'!$B$58</c:f>
              <c:strCache>
                <c:ptCount val="1"/>
                <c:pt idx="0">
                  <c:v>5 yr avg (16-20)</c:v>
                </c:pt>
              </c:strCache>
            </c:strRef>
          </c:tx>
          <c:spPr>
            <a:solidFill>
              <a:schemeClr val="accent1">
                <a:lumMod val="60000"/>
              </a:schemeClr>
            </a:solidFill>
            <a:ln>
              <a:noFill/>
            </a:ln>
            <a:effectLst/>
          </c:spPr>
          <c:invertIfNegative val="0"/>
          <c:cat>
            <c:strRef>
              <c:f>'Saturation Rate'!$C$51:$D$51</c:f>
              <c:strCache>
                <c:ptCount val="2"/>
                <c:pt idx="0">
                  <c:v> All Customers </c:v>
                </c:pt>
                <c:pt idx="1">
                  <c:v> Named Communities </c:v>
                </c:pt>
              </c:strCache>
            </c:strRef>
          </c:cat>
          <c:val>
            <c:numRef>
              <c:f>'Saturation Rate'!$C$58:$D$58</c:f>
              <c:numCache>
                <c:formatCode>_("$"* #,##0.00_);_("$"* \(#,##0.00\);_("$"* "-"??_);_(@_)</c:formatCode>
                <c:ptCount val="2"/>
                <c:pt idx="0">
                  <c:v>10147859.296</c:v>
                </c:pt>
                <c:pt idx="1">
                  <c:v>5214363.1579999998</c:v>
                </c:pt>
              </c:numCache>
            </c:numRef>
          </c:val>
          <c:extLst xmlns:c15="http://schemas.microsoft.com/office/drawing/2012/chart">
            <c:ext xmlns:c16="http://schemas.microsoft.com/office/drawing/2014/chart" uri="{C3380CC4-5D6E-409C-BE32-E72D297353CC}">
              <c16:uniqueId val="{00000005-5584-48AD-AFC8-26B2EFB2A267}"/>
            </c:ext>
          </c:extLst>
        </c:ser>
        <c:dLbls>
          <c:showLegendKey val="0"/>
          <c:showVal val="0"/>
          <c:showCatName val="0"/>
          <c:showSerName val="0"/>
          <c:showPercent val="0"/>
          <c:showBubbleSize val="0"/>
        </c:dLbls>
        <c:gapWidth val="219"/>
        <c:overlap val="-27"/>
        <c:axId val="412828024"/>
        <c:axId val="412828808"/>
        <c:extLst/>
      </c:barChart>
      <c:catAx>
        <c:axId val="4128280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2828808"/>
        <c:crosses val="autoZero"/>
        <c:auto val="1"/>
        <c:lblAlgn val="ctr"/>
        <c:lblOffset val="100"/>
        <c:noMultiLvlLbl val="0"/>
      </c:catAx>
      <c:valAx>
        <c:axId val="41282880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2828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Saturation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'Saturation Rate'!$B$104</c:f>
              <c:strCache>
                <c:ptCount val="1"/>
                <c:pt idx="0">
                  <c:v>2016</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'Saturation Rate'!$C$94:$D$94</c:f>
              <c:strCache>
                <c:ptCount val="2"/>
                <c:pt idx="0">
                  <c:v>All Customers</c:v>
                </c:pt>
                <c:pt idx="1">
                  <c:v>Named Communities</c:v>
                </c:pt>
              </c:strCache>
            </c:strRef>
          </c:cat>
          <c:val>
            <c:numRef>
              <c:f>'Saturation Rate'!$C$104:$D$104</c:f>
              <c:numCache>
                <c:formatCode>0%</c:formatCode>
                <c:ptCount val="2"/>
                <c:pt idx="0">
                  <c:v>0.18691133312850286</c:v>
                </c:pt>
                <c:pt idx="1">
                  <c:v>0.10179843538306892</c:v>
                </c:pt>
              </c:numCache>
            </c:numRef>
          </c:val>
          <c:extLst xmlns:c15="http://schemas.microsoft.com/office/drawing/2012/chart">
            <c:ext xmlns:c16="http://schemas.microsoft.com/office/drawing/2014/chart" uri="{C3380CC4-5D6E-409C-BE32-E72D297353CC}">
              <c16:uniqueId val="{00000000-225F-454D-9E10-30F3A79948EC}"/>
            </c:ext>
          </c:extLst>
        </c:ser>
        <c:ser>
          <c:idx val="1"/>
          <c:order val="1"/>
          <c:tx>
            <c:strRef>
              <c:f>'Saturation Rate'!$B$105</c:f>
              <c:strCache>
                <c:ptCount val="1"/>
                <c:pt idx="0">
                  <c:v>2017</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'Saturation Rate'!$C$94:$D$94</c:f>
              <c:strCache>
                <c:ptCount val="2"/>
                <c:pt idx="0">
                  <c:v>All Customers</c:v>
                </c:pt>
                <c:pt idx="1">
                  <c:v>Named Communities</c:v>
                </c:pt>
              </c:strCache>
            </c:strRef>
          </c:cat>
          <c:val>
            <c:numRef>
              <c:f>'Saturation Rate'!$C$105:$D$105</c:f>
              <c:numCache>
                <c:formatCode>0%</c:formatCode>
                <c:ptCount val="2"/>
                <c:pt idx="0">
                  <c:v>0.20430779662453516</c:v>
                </c:pt>
                <c:pt idx="1">
                  <c:v>0.11001485949040689</c:v>
                </c:pt>
              </c:numCache>
            </c:numRef>
          </c:val>
          <c:extLst>
            <c:ext xmlns:c16="http://schemas.microsoft.com/office/drawing/2014/chart" uri="{C3380CC4-5D6E-409C-BE32-E72D297353CC}">
              <c16:uniqueId val="{00000001-225F-454D-9E10-30F3A79948EC}"/>
            </c:ext>
          </c:extLst>
        </c:ser>
        <c:ser>
          <c:idx val="2"/>
          <c:order val="2"/>
          <c:tx>
            <c:strRef>
              <c:f>'Saturation Rate'!$B$106</c:f>
              <c:strCache>
                <c:ptCount val="1"/>
                <c:pt idx="0">
                  <c:v>2018</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'Saturation Rate'!$C$94:$D$94</c:f>
              <c:strCache>
                <c:ptCount val="2"/>
                <c:pt idx="0">
                  <c:v>All Customers</c:v>
                </c:pt>
                <c:pt idx="1">
                  <c:v>Named Communities</c:v>
                </c:pt>
              </c:strCache>
            </c:strRef>
          </c:cat>
          <c:val>
            <c:numRef>
              <c:f>'Saturation Rate'!$C$106:$D$106</c:f>
              <c:numCache>
                <c:formatCode>0%</c:formatCode>
                <c:ptCount val="2"/>
                <c:pt idx="0">
                  <c:v>0.19527053513725406</c:v>
                </c:pt>
                <c:pt idx="1">
                  <c:v>0.10343734976618155</c:v>
                </c:pt>
              </c:numCache>
            </c:numRef>
          </c:val>
          <c:extLst>
            <c:ext xmlns:c16="http://schemas.microsoft.com/office/drawing/2014/chart" uri="{C3380CC4-5D6E-409C-BE32-E72D297353CC}">
              <c16:uniqueId val="{00000002-225F-454D-9E10-30F3A79948EC}"/>
            </c:ext>
          </c:extLst>
        </c:ser>
        <c:ser>
          <c:idx val="3"/>
          <c:order val="3"/>
          <c:tx>
            <c:strRef>
              <c:f>'Saturation Rate'!$B$107</c:f>
              <c:strCache>
                <c:ptCount val="1"/>
                <c:pt idx="0">
                  <c:v>2019</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'Saturation Rate'!$C$94:$D$94</c:f>
              <c:strCache>
                <c:ptCount val="2"/>
                <c:pt idx="0">
                  <c:v>All Customers</c:v>
                </c:pt>
                <c:pt idx="1">
                  <c:v>Named Communities</c:v>
                </c:pt>
              </c:strCache>
            </c:strRef>
          </c:cat>
          <c:val>
            <c:numRef>
              <c:f>'Saturation Rate'!$C$107:$D$107</c:f>
              <c:numCache>
                <c:formatCode>0%</c:formatCode>
                <c:ptCount val="2"/>
                <c:pt idx="0">
                  <c:v>0.19102206871709027</c:v>
                </c:pt>
                <c:pt idx="1">
                  <c:v>0.10129583497224771</c:v>
                </c:pt>
              </c:numCache>
            </c:numRef>
          </c:val>
          <c:extLst>
            <c:ext xmlns:c16="http://schemas.microsoft.com/office/drawing/2014/chart" uri="{C3380CC4-5D6E-409C-BE32-E72D297353CC}">
              <c16:uniqueId val="{00000003-225F-454D-9E10-30F3A79948EC}"/>
            </c:ext>
          </c:extLst>
        </c:ser>
        <c:ser>
          <c:idx val="4"/>
          <c:order val="4"/>
          <c:tx>
            <c:strRef>
              <c:f>'Saturation Rate'!$B$108</c:f>
              <c:strCache>
                <c:ptCount val="1"/>
                <c:pt idx="0">
                  <c:v>2020</c:v>
                </c:pt>
              </c:strCache>
            </c:strRef>
          </c:tx>
          <c:spPr>
            <a:solidFill>
              <a:srgbClr val="0099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'Saturation Rate'!$C$94:$D$94</c:f>
              <c:strCache>
                <c:ptCount val="2"/>
                <c:pt idx="0">
                  <c:v>All Customers</c:v>
                </c:pt>
                <c:pt idx="1">
                  <c:v>Named Communities</c:v>
                </c:pt>
              </c:strCache>
            </c:strRef>
          </c:cat>
          <c:val>
            <c:numRef>
              <c:f>'Saturation Rate'!$C$108:$D$108</c:f>
              <c:numCache>
                <c:formatCode>0%</c:formatCode>
                <c:ptCount val="2"/>
                <c:pt idx="0">
                  <c:v>0.24840285208768156</c:v>
                </c:pt>
                <c:pt idx="1">
                  <c:v>0.12426248852759932</c:v>
                </c:pt>
              </c:numCache>
            </c:numRef>
          </c:val>
          <c:extLst>
            <c:ext xmlns:c16="http://schemas.microsoft.com/office/drawing/2014/chart" uri="{C3380CC4-5D6E-409C-BE32-E72D297353CC}">
              <c16:uniqueId val="{00000004-225F-454D-9E10-30F3A79948EC}"/>
            </c:ext>
          </c:extLst>
        </c:ser>
        <c:dLbls>
          <c:dLblPos val="outEnd"/>
          <c:showLegendKey val="0"/>
          <c:showVal val="1"/>
          <c:showCatName val="0"/>
          <c:showSerName val="0"/>
          <c:showPercent val="0"/>
          <c:showBubbleSize val="0"/>
        </c:dLbls>
        <c:gapWidth val="219"/>
        <c:axId val="921144432"/>
        <c:axId val="921143256"/>
        <c:extLst/>
      </c:barChart>
      <c:catAx>
        <c:axId val="92114443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1143256"/>
        <c:crosses val="autoZero"/>
        <c:auto val="1"/>
        <c:lblAlgn val="ctr"/>
        <c:lblOffset val="100"/>
        <c:noMultiLvlLbl val="0"/>
      </c:catAx>
      <c:valAx>
        <c:axId val="921143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1144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Diversity, Small Business and Community Utilization </a:t>
            </a:r>
            <a:r>
              <a:rPr lang="en-US" sz="1200" baseline="0"/>
              <a:t>%</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'Measure % of Participation'!$C$67</c:f>
              <c:strCache>
                <c:ptCount val="1"/>
                <c:pt idx="0">
                  <c:v>Supplier Diversity %</c:v>
                </c:pt>
              </c:strCache>
            </c:strRef>
          </c:tx>
          <c:spPr>
            <a:solidFill>
              <a:srgbClr val="0076BE"/>
            </a:solidFill>
            <a:ln>
              <a:noFill/>
            </a:ln>
            <a:effectLst/>
          </c:spPr>
          <c:invertIfNegative val="0"/>
          <c:cat>
            <c:strRef>
              <c:f>'Measure % of Participation'!$D$68:$E$68</c:f>
              <c:strCache>
                <c:ptCount val="2"/>
                <c:pt idx="0">
                  <c:v>2020</c:v>
                </c:pt>
                <c:pt idx="1">
                  <c:v>2021 YTD (June)</c:v>
                </c:pt>
              </c:strCache>
            </c:strRef>
          </c:cat>
          <c:val>
            <c:numRef>
              <c:f>'Measure % of Participation'!$D$69:$E$69</c:f>
              <c:numCache>
                <c:formatCode>0.0%</c:formatCode>
                <c:ptCount val="2"/>
                <c:pt idx="0">
                  <c:v>1.6E-2</c:v>
                </c:pt>
                <c:pt idx="1">
                  <c:v>5.8999999999999997E-2</c:v>
                </c:pt>
              </c:numCache>
            </c:numRef>
          </c:val>
          <c:extLst>
            <c:ext xmlns:c16="http://schemas.microsoft.com/office/drawing/2014/chart" uri="{C3380CC4-5D6E-409C-BE32-E72D297353CC}">
              <c16:uniqueId val="{00000000-39B7-48C5-A792-A4DFDB07A2AF}"/>
            </c:ext>
          </c:extLst>
        </c:ser>
        <c:ser>
          <c:idx val="1"/>
          <c:order val="1"/>
          <c:tx>
            <c:strRef>
              <c:f>'Measure % of Participation'!$C$68</c:f>
              <c:strCache>
                <c:ptCount val="1"/>
                <c:pt idx="0">
                  <c:v>Small Business %</c:v>
                </c:pt>
              </c:strCache>
            </c:strRef>
          </c:tx>
          <c:spPr>
            <a:solidFill>
              <a:srgbClr val="2CB34A"/>
            </a:solidFill>
            <a:ln>
              <a:noFill/>
            </a:ln>
            <a:effectLst/>
          </c:spPr>
          <c:invertIfNegative val="0"/>
          <c:cat>
            <c:strRef>
              <c:f>'Measure % of Participation'!$D$68:$E$68</c:f>
              <c:strCache>
                <c:ptCount val="2"/>
                <c:pt idx="0">
                  <c:v>2020</c:v>
                </c:pt>
                <c:pt idx="1">
                  <c:v>2021 YTD (June)</c:v>
                </c:pt>
              </c:strCache>
            </c:strRef>
          </c:cat>
          <c:val>
            <c:numRef>
              <c:f>'Measure % of Participation'!$D$70:$E$70</c:f>
              <c:numCache>
                <c:formatCode>0.0%</c:formatCode>
                <c:ptCount val="2"/>
                <c:pt idx="0">
                  <c:v>5.6000000000000001E-2</c:v>
                </c:pt>
                <c:pt idx="1">
                  <c:v>6.7000000000000004E-2</c:v>
                </c:pt>
              </c:numCache>
            </c:numRef>
          </c:val>
          <c:extLst>
            <c:ext xmlns:c16="http://schemas.microsoft.com/office/drawing/2014/chart" uri="{C3380CC4-5D6E-409C-BE32-E72D297353CC}">
              <c16:uniqueId val="{00000001-39B7-48C5-A792-A4DFDB07A2AF}"/>
            </c:ext>
          </c:extLst>
        </c:ser>
        <c:ser>
          <c:idx val="2"/>
          <c:order val="2"/>
          <c:tx>
            <c:strRef>
              <c:f>'Measure % of Participation'!$C$69</c:f>
              <c:strCache>
                <c:ptCount val="1"/>
                <c:pt idx="0">
                  <c:v>Community %</c:v>
                </c:pt>
              </c:strCache>
            </c:strRef>
          </c:tx>
          <c:spPr>
            <a:solidFill>
              <a:srgbClr val="F58021"/>
            </a:solidFill>
            <a:ln>
              <a:noFill/>
            </a:ln>
            <a:effectLst/>
          </c:spPr>
          <c:invertIfNegative val="0"/>
          <c:cat>
            <c:strRef>
              <c:f>'Measure % of Participation'!$D$68:$E$68</c:f>
              <c:strCache>
                <c:ptCount val="2"/>
                <c:pt idx="0">
                  <c:v>2020</c:v>
                </c:pt>
                <c:pt idx="1">
                  <c:v>2021 YTD (June)</c:v>
                </c:pt>
              </c:strCache>
            </c:strRef>
          </c:cat>
          <c:val>
            <c:numRef>
              <c:f>'Measure % of Participation'!$D$71:$E$71</c:f>
              <c:numCache>
                <c:formatCode>0.0%</c:formatCode>
                <c:ptCount val="2"/>
                <c:pt idx="0">
                  <c:v>0.16</c:v>
                </c:pt>
                <c:pt idx="1">
                  <c:v>0.192</c:v>
                </c:pt>
              </c:numCache>
            </c:numRef>
          </c:val>
          <c:extLst>
            <c:ext xmlns:c16="http://schemas.microsoft.com/office/drawing/2014/chart" uri="{C3380CC4-5D6E-409C-BE32-E72D297353CC}">
              <c16:uniqueId val="{00000002-39B7-48C5-A792-A4DFDB07A2AF}"/>
            </c:ext>
          </c:extLst>
        </c:ser>
        <c:dLbls>
          <c:showLegendKey val="0"/>
          <c:showVal val="0"/>
          <c:showCatName val="0"/>
          <c:showSerName val="0"/>
          <c:showPercent val="0"/>
          <c:showBubbleSize val="0"/>
        </c:dLbls>
        <c:gapWidth val="219"/>
        <c:overlap val="-27"/>
        <c:axId val="1766079200"/>
        <c:axId val="1566794896"/>
      </c:barChart>
      <c:catAx>
        <c:axId val="1766079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6794896"/>
        <c:crosses val="autoZero"/>
        <c:auto val="1"/>
        <c:lblAlgn val="ctr"/>
        <c:lblOffset val="100"/>
        <c:noMultiLvlLbl val="0"/>
      </c:catAx>
      <c:valAx>
        <c:axId val="15667948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6079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068454950756427E-2"/>
          <c:y val="4.2910083869709383E-2"/>
          <c:w val="0.89530360992457647"/>
          <c:h val="0.87573583729184235"/>
        </c:manualLayout>
      </c:layout>
      <c:barChart>
        <c:barDir val="col"/>
        <c:grouping val="clustered"/>
        <c:varyColors val="0"/>
        <c:ser>
          <c:idx val="0"/>
          <c:order val="0"/>
          <c:tx>
            <c:strRef>
              <c:f>'Measure % of Participation'!$D$23</c:f>
              <c:strCache>
                <c:ptCount val="1"/>
                <c:pt idx="0">
                  <c:v>All Customers</c:v>
                </c:pt>
              </c:strCache>
            </c:strRef>
          </c:tx>
          <c:spPr>
            <a:solidFill>
              <a:srgbClr val="0076BE"/>
            </a:solidFill>
            <a:ln>
              <a:noFill/>
            </a:ln>
            <a:effectLst/>
          </c:spPr>
          <c:invertIfNegative val="0"/>
          <c:cat>
            <c:numRef>
              <c:f>'Measure % of Participation'!$E$20:$I$20</c:f>
              <c:numCache>
                <c:formatCode>General</c:formatCode>
                <c:ptCount val="5"/>
                <c:pt idx="0">
                  <c:v>2016</c:v>
                </c:pt>
                <c:pt idx="1">
                  <c:v>2017</c:v>
                </c:pt>
                <c:pt idx="2">
                  <c:v>2018</c:v>
                </c:pt>
                <c:pt idx="3">
                  <c:v>2019</c:v>
                </c:pt>
                <c:pt idx="4">
                  <c:v>2020</c:v>
                </c:pt>
              </c:numCache>
            </c:numRef>
          </c:cat>
          <c:val>
            <c:numRef>
              <c:f>'Measure % of Participation'!$E$23:$I$23</c:f>
              <c:numCache>
                <c:formatCode>0%</c:formatCode>
                <c:ptCount val="5"/>
                <c:pt idx="0">
                  <c:v>8.5410718316496451E-2</c:v>
                </c:pt>
                <c:pt idx="1">
                  <c:v>9.6512147566334056E-2</c:v>
                </c:pt>
                <c:pt idx="2">
                  <c:v>8.9620284786410195E-2</c:v>
                </c:pt>
                <c:pt idx="3">
                  <c:v>9.8221726420127609E-2</c:v>
                </c:pt>
                <c:pt idx="4">
                  <c:v>9.311257110101856E-2</c:v>
                </c:pt>
              </c:numCache>
            </c:numRef>
          </c:val>
          <c:extLst>
            <c:ext xmlns:c16="http://schemas.microsoft.com/office/drawing/2014/chart" uri="{C3380CC4-5D6E-409C-BE32-E72D297353CC}">
              <c16:uniqueId val="{00000000-A69D-4EEB-923B-9069173C0EFD}"/>
            </c:ext>
          </c:extLst>
        </c:ser>
        <c:ser>
          <c:idx val="1"/>
          <c:order val="1"/>
          <c:tx>
            <c:strRef>
              <c:f>'Measure % of Participation'!$D$24</c:f>
              <c:strCache>
                <c:ptCount val="1"/>
                <c:pt idx="0">
                  <c:v>Named Communities</c:v>
                </c:pt>
              </c:strCache>
            </c:strRef>
          </c:tx>
          <c:spPr>
            <a:solidFill>
              <a:srgbClr val="2CB34A"/>
            </a:solidFill>
            <a:ln>
              <a:noFill/>
            </a:ln>
            <a:effectLst/>
          </c:spPr>
          <c:invertIfNegative val="0"/>
          <c:cat>
            <c:numRef>
              <c:f>'Measure % of Participation'!$E$20:$I$20</c:f>
              <c:numCache>
                <c:formatCode>General</c:formatCode>
                <c:ptCount val="5"/>
                <c:pt idx="0">
                  <c:v>2016</c:v>
                </c:pt>
                <c:pt idx="1">
                  <c:v>2017</c:v>
                </c:pt>
                <c:pt idx="2">
                  <c:v>2018</c:v>
                </c:pt>
                <c:pt idx="3">
                  <c:v>2019</c:v>
                </c:pt>
                <c:pt idx="4">
                  <c:v>2020</c:v>
                </c:pt>
              </c:numCache>
            </c:numRef>
          </c:cat>
          <c:val>
            <c:numRef>
              <c:f>'Measure % of Participation'!$E$24:$I$24</c:f>
              <c:numCache>
                <c:formatCode>0%</c:formatCode>
                <c:ptCount val="5"/>
                <c:pt idx="0">
                  <c:v>0.12739396561597291</c:v>
                </c:pt>
                <c:pt idx="1">
                  <c:v>0.14962004518381597</c:v>
                </c:pt>
                <c:pt idx="2">
                  <c:v>0.13548731914027207</c:v>
                </c:pt>
                <c:pt idx="3">
                  <c:v>0.12998994693508775</c:v>
                </c:pt>
                <c:pt idx="4">
                  <c:v>0.14968886400366491</c:v>
                </c:pt>
              </c:numCache>
            </c:numRef>
          </c:val>
          <c:extLst>
            <c:ext xmlns:c16="http://schemas.microsoft.com/office/drawing/2014/chart" uri="{C3380CC4-5D6E-409C-BE32-E72D297353CC}">
              <c16:uniqueId val="{00000001-A69D-4EEB-923B-9069173C0EFD}"/>
            </c:ext>
          </c:extLst>
        </c:ser>
        <c:dLbls>
          <c:showLegendKey val="0"/>
          <c:showVal val="0"/>
          <c:showCatName val="0"/>
          <c:showSerName val="0"/>
          <c:showPercent val="0"/>
          <c:showBubbleSize val="0"/>
        </c:dLbls>
        <c:gapWidth val="219"/>
        <c:overlap val="-27"/>
        <c:axId val="418475903"/>
        <c:axId val="2094421439"/>
      </c:barChart>
      <c:catAx>
        <c:axId val="4184759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94421439"/>
        <c:crosses val="autoZero"/>
        <c:auto val="1"/>
        <c:lblAlgn val="ctr"/>
        <c:lblOffset val="100"/>
        <c:noMultiLvlLbl val="0"/>
      </c:catAx>
      <c:valAx>
        <c:axId val="20944214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18475903"/>
        <c:crosses val="autoZero"/>
        <c:crossBetween val="between"/>
      </c:valAx>
      <c:spPr>
        <a:noFill/>
        <a:ln>
          <a:solidFill>
            <a:schemeClr val="tx1"/>
          </a:solidFill>
        </a:ln>
        <a:effectLst/>
      </c:spPr>
    </c:plotArea>
    <c:legend>
      <c:legendPos val="b"/>
      <c:layout>
        <c:manualLayout>
          <c:xMode val="edge"/>
          <c:yMode val="edge"/>
          <c:x val="0.40044452588615725"/>
          <c:y val="6.0248798014172281E-2"/>
          <c:w val="0.46726854523524958"/>
          <c:h val="6.58284303110443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10882608478099"/>
          <c:y val="4.664505172147599E-2"/>
          <c:w val="0.82597943021420417"/>
          <c:h val="0.7711606637405618"/>
        </c:manualLayout>
      </c:layout>
      <c:barChart>
        <c:barDir val="col"/>
        <c:grouping val="clustered"/>
        <c:varyColors val="0"/>
        <c:ser>
          <c:idx val="0"/>
          <c:order val="0"/>
          <c:tx>
            <c:strRef>
              <c:f>'Measure % of Participation'!$A$38</c:f>
              <c:strCache>
                <c:ptCount val="1"/>
                <c:pt idx="0">
                  <c:v>All Customers Other Programs %</c:v>
                </c:pt>
              </c:strCache>
            </c:strRef>
          </c:tx>
          <c:spPr>
            <a:solidFill>
              <a:schemeClr val="accent1"/>
            </a:solidFill>
            <a:ln>
              <a:noFill/>
            </a:ln>
            <a:effectLst/>
          </c:spPr>
          <c:invertIfNegative val="0"/>
          <c:cat>
            <c:numRef>
              <c:f>'Measure % of Participation'!$B$31:$F$31</c:f>
              <c:numCache>
                <c:formatCode>General</c:formatCode>
                <c:ptCount val="5"/>
                <c:pt idx="0">
                  <c:v>2016</c:v>
                </c:pt>
                <c:pt idx="1">
                  <c:v>2017</c:v>
                </c:pt>
                <c:pt idx="2">
                  <c:v>2018</c:v>
                </c:pt>
                <c:pt idx="3">
                  <c:v>2019</c:v>
                </c:pt>
                <c:pt idx="4">
                  <c:v>2020</c:v>
                </c:pt>
              </c:numCache>
            </c:numRef>
          </c:cat>
          <c:val>
            <c:numRef>
              <c:f>'Measure % of Participation'!$B$38:$F$38</c:f>
              <c:numCache>
                <c:formatCode>0%</c:formatCode>
                <c:ptCount val="5"/>
                <c:pt idx="0">
                  <c:v>7.5637273731689637E-3</c:v>
                </c:pt>
                <c:pt idx="1">
                  <c:v>1.226819168752892E-2</c:v>
                </c:pt>
                <c:pt idx="2">
                  <c:v>9.8012428178865848E-3</c:v>
                </c:pt>
                <c:pt idx="3">
                  <c:v>9.8195270577134224E-3</c:v>
                </c:pt>
                <c:pt idx="4">
                  <c:v>3.3070241192292428E-3</c:v>
                </c:pt>
              </c:numCache>
            </c:numRef>
          </c:val>
          <c:extLst>
            <c:ext xmlns:c16="http://schemas.microsoft.com/office/drawing/2014/chart" uri="{C3380CC4-5D6E-409C-BE32-E72D297353CC}">
              <c16:uniqueId val="{00000000-11C6-4A28-891A-A533C157BDC8}"/>
            </c:ext>
          </c:extLst>
        </c:ser>
        <c:ser>
          <c:idx val="1"/>
          <c:order val="1"/>
          <c:tx>
            <c:strRef>
              <c:f>'Measure % of Participation'!$A$40</c:f>
              <c:strCache>
                <c:ptCount val="1"/>
                <c:pt idx="0">
                  <c:v>Named Communiites Other Programs</c:v>
                </c:pt>
              </c:strCache>
            </c:strRef>
          </c:tx>
          <c:spPr>
            <a:solidFill>
              <a:schemeClr val="accent2"/>
            </a:solidFill>
            <a:ln>
              <a:noFill/>
            </a:ln>
            <a:effectLst/>
          </c:spPr>
          <c:invertIfNegative val="0"/>
          <c:cat>
            <c:numRef>
              <c:f>'Measure % of Participation'!$B$31:$F$31</c:f>
              <c:numCache>
                <c:formatCode>General</c:formatCode>
                <c:ptCount val="5"/>
                <c:pt idx="0">
                  <c:v>2016</c:v>
                </c:pt>
                <c:pt idx="1">
                  <c:v>2017</c:v>
                </c:pt>
                <c:pt idx="2">
                  <c:v>2018</c:v>
                </c:pt>
                <c:pt idx="3">
                  <c:v>2019</c:v>
                </c:pt>
                <c:pt idx="4">
                  <c:v>2020</c:v>
                </c:pt>
              </c:numCache>
            </c:numRef>
          </c:cat>
          <c:val>
            <c:numRef>
              <c:f>'Measure % of Participation'!$B$40:$F$40</c:f>
              <c:numCache>
                <c:formatCode>0%</c:formatCode>
                <c:ptCount val="5"/>
                <c:pt idx="0">
                  <c:v>8.8314266444396369E-3</c:v>
                </c:pt>
                <c:pt idx="1">
                  <c:v>1.9087594988704045E-2</c:v>
                </c:pt>
                <c:pt idx="2">
                  <c:v>1.5015970375272006E-2</c:v>
                </c:pt>
                <c:pt idx="3">
                  <c:v>1.2012776300217604E-2</c:v>
                </c:pt>
                <c:pt idx="4">
                  <c:v>4.9629054630136293E-3</c:v>
                </c:pt>
              </c:numCache>
            </c:numRef>
          </c:val>
          <c:extLst>
            <c:ext xmlns:c16="http://schemas.microsoft.com/office/drawing/2014/chart" uri="{C3380CC4-5D6E-409C-BE32-E72D297353CC}">
              <c16:uniqueId val="{00000001-11C6-4A28-891A-A533C157BDC8}"/>
            </c:ext>
          </c:extLst>
        </c:ser>
        <c:ser>
          <c:idx val="2"/>
          <c:order val="2"/>
          <c:tx>
            <c:strRef>
              <c:f>'Measure % of Participation'!$A$39</c:f>
              <c:strCache>
                <c:ptCount val="1"/>
                <c:pt idx="0">
                  <c:v>All Customers EA Programs %</c:v>
                </c:pt>
              </c:strCache>
            </c:strRef>
          </c:tx>
          <c:spPr>
            <a:solidFill>
              <a:schemeClr val="accent3"/>
            </a:solidFill>
            <a:ln>
              <a:noFill/>
            </a:ln>
            <a:effectLst/>
          </c:spPr>
          <c:invertIfNegative val="0"/>
          <c:val>
            <c:numRef>
              <c:f>'Measure % of Participation'!$B$39:$F$39</c:f>
              <c:numCache>
                <c:formatCode>0%</c:formatCode>
                <c:ptCount val="5"/>
                <c:pt idx="0">
                  <c:v>6.9863496501281083E-2</c:v>
                </c:pt>
                <c:pt idx="1">
                  <c:v>7.6266862831175924E-2</c:v>
                </c:pt>
                <c:pt idx="2">
                  <c:v>7.1942137147139651E-2</c:v>
                </c:pt>
                <c:pt idx="3">
                  <c:v>7.94998081951383E-2</c:v>
                </c:pt>
                <c:pt idx="4">
                  <c:v>8.0898628687331886E-2</c:v>
                </c:pt>
              </c:numCache>
            </c:numRef>
          </c:val>
          <c:extLst>
            <c:ext xmlns:c16="http://schemas.microsoft.com/office/drawing/2014/chart" uri="{C3380CC4-5D6E-409C-BE32-E72D297353CC}">
              <c16:uniqueId val="{00000002-11C6-4A28-891A-A533C157BDC8}"/>
            </c:ext>
          </c:extLst>
        </c:ser>
        <c:ser>
          <c:idx val="3"/>
          <c:order val="3"/>
          <c:tx>
            <c:strRef>
              <c:f>'Measure % of Participation'!$A$41</c:f>
              <c:strCache>
                <c:ptCount val="1"/>
                <c:pt idx="0">
                  <c:v>Named Communities EA Programs</c:v>
                </c:pt>
              </c:strCache>
            </c:strRef>
          </c:tx>
          <c:spPr>
            <a:solidFill>
              <a:schemeClr val="accent4"/>
            </a:solidFill>
            <a:ln>
              <a:noFill/>
            </a:ln>
            <a:effectLst/>
          </c:spPr>
          <c:invertIfNegative val="0"/>
          <c:val>
            <c:numRef>
              <c:f>'Measure % of Participation'!$B$41:$F$41</c:f>
              <c:numCache>
                <c:formatCode>0%</c:formatCode>
                <c:ptCount val="5"/>
                <c:pt idx="0">
                  <c:v>0.11856253897153328</c:v>
                </c:pt>
                <c:pt idx="1">
                  <c:v>0.13053245019511192</c:v>
                </c:pt>
                <c:pt idx="2">
                  <c:v>0.12047134876500007</c:v>
                </c:pt>
                <c:pt idx="3">
                  <c:v>0.11797717063487013</c:v>
                </c:pt>
                <c:pt idx="4">
                  <c:v>0.14472595854065129</c:v>
                </c:pt>
              </c:numCache>
            </c:numRef>
          </c:val>
          <c:extLst>
            <c:ext xmlns:c16="http://schemas.microsoft.com/office/drawing/2014/chart" uri="{C3380CC4-5D6E-409C-BE32-E72D297353CC}">
              <c16:uniqueId val="{00000003-11C6-4A28-891A-A533C157BDC8}"/>
            </c:ext>
          </c:extLst>
        </c:ser>
        <c:dLbls>
          <c:showLegendKey val="0"/>
          <c:showVal val="0"/>
          <c:showCatName val="0"/>
          <c:showSerName val="0"/>
          <c:showPercent val="0"/>
          <c:showBubbleSize val="0"/>
        </c:dLbls>
        <c:gapWidth val="219"/>
        <c:overlap val="-27"/>
        <c:axId val="418475903"/>
        <c:axId val="2094421439"/>
      </c:barChart>
      <c:catAx>
        <c:axId val="4184759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94421439"/>
        <c:crosses val="autoZero"/>
        <c:auto val="1"/>
        <c:lblAlgn val="ctr"/>
        <c:lblOffset val="100"/>
        <c:noMultiLvlLbl val="0"/>
      </c:catAx>
      <c:valAx>
        <c:axId val="20944214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18475903"/>
        <c:crosses val="autoZero"/>
        <c:crossBetween val="between"/>
      </c:valAx>
      <c:spPr>
        <a:noFill/>
        <a:ln>
          <a:solidFill>
            <a:schemeClr val="tx1"/>
          </a:solidFill>
        </a:ln>
        <a:effectLst/>
      </c:spPr>
    </c:plotArea>
    <c:legend>
      <c:legendPos val="b"/>
      <c:layout>
        <c:manualLayout>
          <c:xMode val="edge"/>
          <c:yMode val="edge"/>
          <c:x val="5.2137721915195376E-2"/>
          <c:y val="0.90181437179401702"/>
          <c:w val="0.91642848991702119"/>
          <c:h val="9.818562820598297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219052497045296E-2"/>
          <c:y val="5.0392810419241291E-2"/>
          <c:w val="0.89234973663106587"/>
          <c:h val="0.85727304504898283"/>
        </c:manualLayout>
      </c:layout>
      <c:barChart>
        <c:barDir val="col"/>
        <c:grouping val="clustered"/>
        <c:varyColors val="0"/>
        <c:ser>
          <c:idx val="0"/>
          <c:order val="0"/>
          <c:tx>
            <c:strRef>
              <c:f>Sheet1!$D$24</c:f>
              <c:strCache>
                <c:ptCount val="1"/>
                <c:pt idx="0">
                  <c:v>All Customers</c:v>
                </c:pt>
              </c:strCache>
            </c:strRef>
          </c:tx>
          <c:spPr>
            <a:solidFill>
              <a:srgbClr val="0076B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Sheet1!$E$21:$I$21</c:f>
              <c:numCache>
                <c:formatCode>General</c:formatCode>
                <c:ptCount val="5"/>
                <c:pt idx="0">
                  <c:v>2016</c:v>
                </c:pt>
                <c:pt idx="1">
                  <c:v>2017</c:v>
                </c:pt>
                <c:pt idx="2">
                  <c:v>2018</c:v>
                </c:pt>
                <c:pt idx="3">
                  <c:v>2019</c:v>
                </c:pt>
                <c:pt idx="4">
                  <c:v>2020</c:v>
                </c:pt>
              </c:numCache>
            </c:numRef>
          </c:cat>
          <c:val>
            <c:numRef>
              <c:f>Sheet1!$E$24:$I$24</c:f>
              <c:numCache>
                <c:formatCode>0%</c:formatCode>
                <c:ptCount val="5"/>
                <c:pt idx="0">
                  <c:v>8.5410718316496451E-2</c:v>
                </c:pt>
                <c:pt idx="1">
                  <c:v>9.6512147566334056E-2</c:v>
                </c:pt>
                <c:pt idx="2">
                  <c:v>8.9620284786410195E-2</c:v>
                </c:pt>
                <c:pt idx="3">
                  <c:v>9.8221726420127609E-2</c:v>
                </c:pt>
                <c:pt idx="4">
                  <c:v>9.311257110101856E-2</c:v>
                </c:pt>
              </c:numCache>
            </c:numRef>
          </c:val>
          <c:extLst>
            <c:ext xmlns:c16="http://schemas.microsoft.com/office/drawing/2014/chart" uri="{C3380CC4-5D6E-409C-BE32-E72D297353CC}">
              <c16:uniqueId val="{00000000-5AAD-4671-95EF-6BC0799D891D}"/>
            </c:ext>
          </c:extLst>
        </c:ser>
        <c:ser>
          <c:idx val="1"/>
          <c:order val="1"/>
          <c:tx>
            <c:strRef>
              <c:f>Sheet1!$D$25</c:f>
              <c:strCache>
                <c:ptCount val="1"/>
                <c:pt idx="0">
                  <c:v>Named Communities</c:v>
                </c:pt>
              </c:strCache>
            </c:strRef>
          </c:tx>
          <c:spPr>
            <a:solidFill>
              <a:srgbClr val="2CB34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Sheet1!$E$21:$I$21</c:f>
              <c:numCache>
                <c:formatCode>General</c:formatCode>
                <c:ptCount val="5"/>
                <c:pt idx="0">
                  <c:v>2016</c:v>
                </c:pt>
                <c:pt idx="1">
                  <c:v>2017</c:v>
                </c:pt>
                <c:pt idx="2">
                  <c:v>2018</c:v>
                </c:pt>
                <c:pt idx="3">
                  <c:v>2019</c:v>
                </c:pt>
                <c:pt idx="4">
                  <c:v>2020</c:v>
                </c:pt>
              </c:numCache>
            </c:numRef>
          </c:cat>
          <c:val>
            <c:numRef>
              <c:f>Sheet1!$E$25:$I$25</c:f>
              <c:numCache>
                <c:formatCode>0%</c:formatCode>
                <c:ptCount val="5"/>
                <c:pt idx="0">
                  <c:v>0.12739396561597291</c:v>
                </c:pt>
                <c:pt idx="1">
                  <c:v>0.14962004518381597</c:v>
                </c:pt>
                <c:pt idx="2">
                  <c:v>0.13548731914027207</c:v>
                </c:pt>
                <c:pt idx="3">
                  <c:v>0.12998994693508775</c:v>
                </c:pt>
                <c:pt idx="4">
                  <c:v>0.14968886400366491</c:v>
                </c:pt>
              </c:numCache>
            </c:numRef>
          </c:val>
          <c:extLst>
            <c:ext xmlns:c16="http://schemas.microsoft.com/office/drawing/2014/chart" uri="{C3380CC4-5D6E-409C-BE32-E72D297353CC}">
              <c16:uniqueId val="{00000001-5AAD-4671-95EF-6BC0799D891D}"/>
            </c:ext>
          </c:extLst>
        </c:ser>
        <c:dLbls>
          <c:showLegendKey val="0"/>
          <c:showVal val="0"/>
          <c:showCatName val="0"/>
          <c:showSerName val="0"/>
          <c:showPercent val="0"/>
          <c:showBubbleSize val="0"/>
        </c:dLbls>
        <c:gapWidth val="219"/>
        <c:overlap val="-27"/>
        <c:axId val="418475903"/>
        <c:axId val="2094421439"/>
      </c:barChart>
      <c:catAx>
        <c:axId val="4184759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94421439"/>
        <c:crosses val="autoZero"/>
        <c:auto val="1"/>
        <c:lblAlgn val="ctr"/>
        <c:lblOffset val="100"/>
        <c:noMultiLvlLbl val="0"/>
      </c:catAx>
      <c:valAx>
        <c:axId val="2094421439"/>
        <c:scaling>
          <c:orientation val="minMax"/>
          <c:max val="0.2"/>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18475903"/>
        <c:crosses val="autoZero"/>
        <c:crossBetween val="between"/>
        <c:majorUnit val="5.000000000000001E-2"/>
      </c:valAx>
      <c:spPr>
        <a:noFill/>
        <a:ln>
          <a:solidFill>
            <a:schemeClr val="tx1"/>
          </a:solidFill>
        </a:ln>
        <a:effectLst/>
      </c:spPr>
    </c:plotArea>
    <c:legend>
      <c:legendPos val="b"/>
      <c:layout>
        <c:manualLayout>
          <c:xMode val="edge"/>
          <c:yMode val="edge"/>
          <c:x val="0.43017894524318073"/>
          <c:y val="6.3000597079081899E-2"/>
          <c:w val="0.45185055309381883"/>
          <c:h val="7.900336193930815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12</xdr:col>
      <xdr:colOff>847725</xdr:colOff>
      <xdr:row>66</xdr:row>
      <xdr:rowOff>152400</xdr:rowOff>
    </xdr:from>
    <xdr:to>
      <xdr:col>16</xdr:col>
      <xdr:colOff>695319</xdr:colOff>
      <xdr:row>89</xdr:row>
      <xdr:rowOff>147638</xdr:rowOff>
    </xdr:to>
    <xdr:graphicFrame macro="">
      <xdr:nvGraphicFramePr>
        <xdr:cNvPr id="2" name="Chart 1">
          <a:extLst>
            <a:ext uri="{FF2B5EF4-FFF2-40B4-BE49-F238E27FC236}">
              <a16:creationId xmlns:a16="http://schemas.microsoft.com/office/drawing/2014/main" id="{86925BB0-FA63-478F-BBF7-3B82CE28EE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714382</xdr:colOff>
      <xdr:row>38</xdr:row>
      <xdr:rowOff>71438</xdr:rowOff>
    </xdr:from>
    <xdr:to>
      <xdr:col>6</xdr:col>
      <xdr:colOff>514350</xdr:colOff>
      <xdr:row>52</xdr:row>
      <xdr:rowOff>142875</xdr:rowOff>
    </xdr:to>
    <xdr:graphicFrame macro="">
      <xdr:nvGraphicFramePr>
        <xdr:cNvPr id="3" name="Chart 2">
          <a:extLst>
            <a:ext uri="{FF2B5EF4-FFF2-40B4-BE49-F238E27FC236}">
              <a16:creationId xmlns:a16="http://schemas.microsoft.com/office/drawing/2014/main" id="{0EA0C184-C89D-4416-A8BF-448D1D4F30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733425</xdr:colOff>
      <xdr:row>53</xdr:row>
      <xdr:rowOff>95250</xdr:rowOff>
    </xdr:from>
    <xdr:to>
      <xdr:col>6</xdr:col>
      <xdr:colOff>523875</xdr:colOff>
      <xdr:row>75</xdr:row>
      <xdr:rowOff>114300</xdr:rowOff>
    </xdr:to>
    <xdr:graphicFrame macro="">
      <xdr:nvGraphicFramePr>
        <xdr:cNvPr id="4" name="Chart 3">
          <a:extLst>
            <a:ext uri="{FF2B5EF4-FFF2-40B4-BE49-F238E27FC236}">
              <a16:creationId xmlns:a16="http://schemas.microsoft.com/office/drawing/2014/main" id="{A172805C-36D5-4D0F-8849-6A8469344F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733431</xdr:colOff>
      <xdr:row>76</xdr:row>
      <xdr:rowOff>52387</xdr:rowOff>
    </xdr:from>
    <xdr:to>
      <xdr:col>7</xdr:col>
      <xdr:colOff>595312</xdr:colOff>
      <xdr:row>108</xdr:row>
      <xdr:rowOff>0</xdr:rowOff>
    </xdr:to>
    <xdr:graphicFrame macro="">
      <xdr:nvGraphicFramePr>
        <xdr:cNvPr id="5" name="Chart 4">
          <a:extLst>
            <a:ext uri="{FF2B5EF4-FFF2-40B4-BE49-F238E27FC236}">
              <a16:creationId xmlns:a16="http://schemas.microsoft.com/office/drawing/2014/main" id="{A974544D-ACA2-4E5B-A0D4-5F4375D68C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50005</xdr:colOff>
      <xdr:row>65</xdr:row>
      <xdr:rowOff>88105</xdr:rowOff>
    </xdr:from>
    <xdr:to>
      <xdr:col>9</xdr:col>
      <xdr:colOff>0</xdr:colOff>
      <xdr:row>79</xdr:row>
      <xdr:rowOff>116680</xdr:rowOff>
    </xdr:to>
    <xdr:graphicFrame macro="">
      <xdr:nvGraphicFramePr>
        <xdr:cNvPr id="2" name="Chart 1">
          <a:extLst>
            <a:ext uri="{FF2B5EF4-FFF2-40B4-BE49-F238E27FC236}">
              <a16:creationId xmlns:a16="http://schemas.microsoft.com/office/drawing/2014/main" id="{6C2C463E-D39C-425D-9931-208982E369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2</xdr:row>
      <xdr:rowOff>0</xdr:rowOff>
    </xdr:from>
    <xdr:to>
      <xdr:col>17</xdr:col>
      <xdr:colOff>381000</xdr:colOff>
      <xdr:row>18</xdr:row>
      <xdr:rowOff>102870</xdr:rowOff>
    </xdr:to>
    <xdr:graphicFrame macro="">
      <xdr:nvGraphicFramePr>
        <xdr:cNvPr id="5" name="Chart 4">
          <a:extLst>
            <a:ext uri="{FF2B5EF4-FFF2-40B4-BE49-F238E27FC236}">
              <a16:creationId xmlns:a16="http://schemas.microsoft.com/office/drawing/2014/main" id="{1A55753F-5C53-4E6E-964D-55C001C224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30</xdr:row>
      <xdr:rowOff>0</xdr:rowOff>
    </xdr:from>
    <xdr:to>
      <xdr:col>16</xdr:col>
      <xdr:colOff>352425</xdr:colOff>
      <xdr:row>48</xdr:row>
      <xdr:rowOff>57151</xdr:rowOff>
    </xdr:to>
    <xdr:graphicFrame macro="">
      <xdr:nvGraphicFramePr>
        <xdr:cNvPr id="6" name="Chart 5">
          <a:extLst>
            <a:ext uri="{FF2B5EF4-FFF2-40B4-BE49-F238E27FC236}">
              <a16:creationId xmlns:a16="http://schemas.microsoft.com/office/drawing/2014/main" id="{530FEFB5-80A5-4323-9591-B2A516948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497205</xdr:colOff>
      <xdr:row>3</xdr:row>
      <xdr:rowOff>11431</xdr:rowOff>
    </xdr:from>
    <xdr:to>
      <xdr:col>19</xdr:col>
      <xdr:colOff>466725</xdr:colOff>
      <xdr:row>20</xdr:row>
      <xdr:rowOff>85725</xdr:rowOff>
    </xdr:to>
    <xdr:graphicFrame macro="">
      <xdr:nvGraphicFramePr>
        <xdr:cNvPr id="7" name="Chart 6">
          <a:extLst>
            <a:ext uri="{FF2B5EF4-FFF2-40B4-BE49-F238E27FC236}">
              <a16:creationId xmlns:a16="http://schemas.microsoft.com/office/drawing/2014/main" id="{0288C30E-1433-42C8-A100-E627ED1042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TT5127\Desktop\Short%20Term%20Projects\Historical%20EA%20Person%20Count%20with%20S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qzd8rg\AppData\Local\Microsoft\Windows\INetCache\Content.Outlook\I73WO2YH\V2_EA%20Penetration%20Rate%20in%20Named%20Communities_2016-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etration Rate"/>
      <sheetName val="Summary No Dup Person All"/>
      <sheetName val="Summary No Dup Person NC"/>
      <sheetName val="Summary"/>
      <sheetName val="Sheet3"/>
      <sheetName val="WA Details"/>
    </sheetNames>
    <sheetDataSet>
      <sheetData sheetId="0">
        <row r="41">
          <cell r="C41" t="str">
            <v>All Customers</v>
          </cell>
          <cell r="D41" t="str">
            <v>Named Communities</v>
          </cell>
        </row>
        <row r="46">
          <cell r="B46" t="str">
            <v>4 yr avg (16-19)</v>
          </cell>
          <cell r="C46">
            <v>18346.75</v>
          </cell>
          <cell r="D46">
            <v>9531</v>
          </cell>
        </row>
        <row r="48">
          <cell r="B48">
            <v>2021</v>
          </cell>
          <cell r="C48">
            <v>0</v>
          </cell>
          <cell r="D48">
            <v>0</v>
          </cell>
        </row>
        <row r="82">
          <cell r="B82" t="str">
            <v>Customer Count (2021)</v>
          </cell>
          <cell r="C82">
            <v>0</v>
          </cell>
        </row>
        <row r="83">
          <cell r="B83" t="str">
            <v>Payment Total (2021)</v>
          </cell>
          <cell r="C83">
            <v>0</v>
          </cell>
        </row>
        <row r="84">
          <cell r="B84" t="str">
            <v>Avg Pmt Amt (2021)</v>
          </cell>
          <cell r="C84">
            <v>0</v>
          </cell>
        </row>
        <row r="85">
          <cell r="B85" t="str">
            <v>Payments (2021)</v>
          </cell>
          <cell r="C85">
            <v>0</v>
          </cell>
        </row>
        <row r="94">
          <cell r="C94" t="str">
            <v>All Customers</v>
          </cell>
          <cell r="D94" t="str">
            <v>Named Communities</v>
          </cell>
        </row>
        <row r="98">
          <cell r="B98" t="str">
            <v>Customer Count (2021)</v>
          </cell>
          <cell r="C98"/>
          <cell r="D98"/>
        </row>
        <row r="101">
          <cell r="B101">
            <v>2021</v>
          </cell>
          <cell r="C101">
            <v>0</v>
          </cell>
          <cell r="D101">
            <v>0</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etration Rate"/>
      <sheetName val="Summary No Dup Person All"/>
      <sheetName val="WA Pmt Details No Dup Pmts"/>
    </sheetNames>
    <sheetDataSet>
      <sheetData sheetId="0">
        <row r="41">
          <cell r="C41" t="str">
            <v>All Customers</v>
          </cell>
          <cell r="D41" t="str">
            <v>Named Communities</v>
          </cell>
        </row>
        <row r="42">
          <cell r="B42">
            <v>2016</v>
          </cell>
          <cell r="C42">
            <v>17642</v>
          </cell>
          <cell r="D42">
            <v>9317</v>
          </cell>
        </row>
        <row r="43">
          <cell r="B43">
            <v>2017</v>
          </cell>
          <cell r="C43">
            <v>19284</v>
          </cell>
          <cell r="D43">
            <v>10069</v>
          </cell>
        </row>
        <row r="44">
          <cell r="B44">
            <v>2018</v>
          </cell>
          <cell r="C44">
            <v>18431</v>
          </cell>
          <cell r="D44">
            <v>9467</v>
          </cell>
        </row>
        <row r="45">
          <cell r="B45">
            <v>2019</v>
          </cell>
          <cell r="C45">
            <v>18030</v>
          </cell>
          <cell r="D45">
            <v>9271</v>
          </cell>
        </row>
        <row r="47">
          <cell r="B47">
            <v>2020</v>
          </cell>
          <cell r="C47">
            <v>23446</v>
          </cell>
          <cell r="D47">
            <v>11373</v>
          </cell>
        </row>
        <row r="49">
          <cell r="B49" t="str">
            <v>5 yr avg (16-20)</v>
          </cell>
          <cell r="C49">
            <v>19366.599999999999</v>
          </cell>
          <cell r="D49">
            <v>9899.4</v>
          </cell>
        </row>
        <row r="51">
          <cell r="C51" t="str">
            <v>All Customers</v>
          </cell>
          <cell r="D51" t="str">
            <v>Named Communities</v>
          </cell>
        </row>
        <row r="52">
          <cell r="B52">
            <v>2016</v>
          </cell>
          <cell r="C52">
            <v>8641249.4299999997</v>
          </cell>
          <cell r="D52">
            <v>4587960.28</v>
          </cell>
        </row>
        <row r="53">
          <cell r="B53">
            <v>2017</v>
          </cell>
          <cell r="C53">
            <v>10430333.470000001</v>
          </cell>
          <cell r="D53">
            <v>5479977.2000000002</v>
          </cell>
        </row>
        <row r="54">
          <cell r="B54">
            <v>2018</v>
          </cell>
          <cell r="C54">
            <v>10057123.560000001</v>
          </cell>
          <cell r="D54">
            <v>5186521.58</v>
          </cell>
        </row>
        <row r="55">
          <cell r="B55">
            <v>2019</v>
          </cell>
          <cell r="C55">
            <v>9377816.7300000004</v>
          </cell>
          <cell r="D55">
            <v>4812850.0199999996</v>
          </cell>
        </row>
        <row r="57">
          <cell r="B57">
            <v>2020</v>
          </cell>
          <cell r="C57">
            <v>12232773.289999999</v>
          </cell>
          <cell r="D57">
            <v>6004506.71</v>
          </cell>
        </row>
        <row r="58">
          <cell r="B58" t="str">
            <v>5 yr avg (16-20)</v>
          </cell>
          <cell r="C58">
            <v>10147859.296</v>
          </cell>
          <cell r="D58">
            <v>5214363.1579999998</v>
          </cell>
        </row>
        <row r="74">
          <cell r="B74" t="str">
            <v>Customer Count (5 yr avg)</v>
          </cell>
          <cell r="C74">
            <v>19366.599999999999</v>
          </cell>
        </row>
        <row r="75">
          <cell r="B75" t="str">
            <v>Payment Total (5 yr avg)</v>
          </cell>
          <cell r="C75">
            <v>10147859.296</v>
          </cell>
        </row>
        <row r="76">
          <cell r="B76" t="str">
            <v>Avg Pmt Amt (5 yr avg)</v>
          </cell>
          <cell r="C76">
            <v>523.98765379571023</v>
          </cell>
        </row>
        <row r="77">
          <cell r="B77" t="str">
            <v>Payments (5 yr avg)</v>
          </cell>
          <cell r="C77">
            <v>32910.6</v>
          </cell>
        </row>
        <row r="78">
          <cell r="B78" t="str">
            <v>Customer Count (2020)</v>
          </cell>
          <cell r="C78">
            <v>23446</v>
          </cell>
        </row>
        <row r="79">
          <cell r="B79" t="str">
            <v>Payment Total (2020)</v>
          </cell>
          <cell r="C79">
            <v>12232773.289999999</v>
          </cell>
        </row>
        <row r="80">
          <cell r="B80" t="str">
            <v>Avg Pmt Amt (2020)</v>
          </cell>
          <cell r="C80">
            <v>521.74244178111405</v>
          </cell>
        </row>
        <row r="81">
          <cell r="B81" t="str">
            <v>Payments (2020)</v>
          </cell>
          <cell r="C81">
            <v>38666</v>
          </cell>
        </row>
        <row r="86">
          <cell r="B86" t="str">
            <v>Eligible Households*</v>
          </cell>
          <cell r="C86">
            <v>94387</v>
          </cell>
        </row>
        <row r="87">
          <cell r="B87" t="str">
            <v>4 Year Avg. (16-19)</v>
          </cell>
          <cell r="C87">
            <v>0.20518291713901277</v>
          </cell>
        </row>
        <row r="88">
          <cell r="B88">
            <v>2020</v>
          </cell>
          <cell r="C88">
            <v>0.24840285208768156</v>
          </cell>
        </row>
        <row r="89">
          <cell r="B89" t="str">
            <v>Total</v>
          </cell>
          <cell r="C89">
            <v>0</v>
          </cell>
        </row>
        <row r="94">
          <cell r="C94" t="str">
            <v>All Customers</v>
          </cell>
          <cell r="D94" t="str">
            <v>Named Communities</v>
          </cell>
        </row>
        <row r="104">
          <cell r="B104">
            <v>2016</v>
          </cell>
          <cell r="C104">
            <v>0.18691133312850286</v>
          </cell>
          <cell r="D104">
            <v>0.10179843538306892</v>
          </cell>
        </row>
        <row r="105">
          <cell r="B105">
            <v>2017</v>
          </cell>
          <cell r="C105">
            <v>0.20430779662453516</v>
          </cell>
          <cell r="D105">
            <v>0.11001485949040689</v>
          </cell>
        </row>
        <row r="106">
          <cell r="B106">
            <v>2018</v>
          </cell>
          <cell r="C106">
            <v>0.19527053513725406</v>
          </cell>
          <cell r="D106">
            <v>0.10343734976618155</v>
          </cell>
        </row>
        <row r="107">
          <cell r="B107">
            <v>2019</v>
          </cell>
          <cell r="C107">
            <v>0.19102206871709027</v>
          </cell>
          <cell r="D107">
            <v>0.10129583497224771</v>
          </cell>
        </row>
        <row r="108">
          <cell r="B108">
            <v>2020</v>
          </cell>
          <cell r="C108">
            <v>0.24840285208768156</v>
          </cell>
          <cell r="D108">
            <v>0.12426248852759932</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098C7-D02E-4C74-9162-D7B27BB9693E}">
  <dimension ref="A1:L130"/>
  <sheetViews>
    <sheetView tabSelected="1" topLeftCell="C1" workbookViewId="0">
      <pane ySplit="4" topLeftCell="A75" activePane="bottomLeft" state="frozen"/>
      <selection pane="bottomLeft" activeCell="D92" sqref="D92"/>
    </sheetView>
  </sheetViews>
  <sheetFormatPr defaultColWidth="24.265625" defaultRowHeight="12.75" x14ac:dyDescent="0.35"/>
  <cols>
    <col min="1" max="1" width="41.86328125" style="20" bestFit="1" customWidth="1"/>
    <col min="2" max="2" width="27" style="21" bestFit="1" customWidth="1"/>
    <col min="3" max="4" width="24.265625" style="21"/>
    <col min="5" max="5" width="27.3984375" style="21" bestFit="1" customWidth="1"/>
    <col min="6" max="6" width="34" style="21" bestFit="1" customWidth="1"/>
    <col min="7" max="16384" width="24.265625" style="21"/>
  </cols>
  <sheetData>
    <row r="1" spans="1:12" ht="13.15" thickBot="1" x14ac:dyDescent="0.4"/>
    <row r="2" spans="1:12" x14ac:dyDescent="0.35">
      <c r="A2" s="22"/>
      <c r="B2" s="23">
        <v>2016</v>
      </c>
      <c r="C2" s="23">
        <v>2017</v>
      </c>
      <c r="D2" s="23">
        <v>2018</v>
      </c>
      <c r="E2" s="23">
        <v>2019</v>
      </c>
      <c r="F2" s="23">
        <v>2020</v>
      </c>
      <c r="G2" s="24" t="s">
        <v>23</v>
      </c>
    </row>
    <row r="3" spans="1:12" ht="14.25" x14ac:dyDescent="0.45">
      <c r="A3" s="25" t="s">
        <v>24</v>
      </c>
      <c r="B3" s="26">
        <v>17642</v>
      </c>
      <c r="C3" s="26">
        <v>19284</v>
      </c>
      <c r="D3" s="26">
        <v>18431</v>
      </c>
      <c r="E3" s="26">
        <v>18030</v>
      </c>
      <c r="F3" s="26">
        <v>23446</v>
      </c>
      <c r="G3" s="27">
        <v>19366.599999999999</v>
      </c>
    </row>
    <row r="4" spans="1:12" ht="14.65" thickBot="1" x14ac:dyDescent="0.5">
      <c r="A4" s="28" t="s">
        <v>25</v>
      </c>
      <c r="B4" s="29">
        <v>9317</v>
      </c>
      <c r="C4" s="29">
        <v>10069</v>
      </c>
      <c r="D4" s="29">
        <v>9467</v>
      </c>
      <c r="E4" s="29">
        <v>9271</v>
      </c>
      <c r="F4" s="29">
        <v>11373</v>
      </c>
      <c r="G4" s="30">
        <v>9899.4</v>
      </c>
    </row>
    <row r="5" spans="1:12" x14ac:dyDescent="0.35">
      <c r="B5" s="31"/>
      <c r="C5" s="32"/>
      <c r="D5" s="32"/>
      <c r="E5" s="32"/>
    </row>
    <row r="6" spans="1:12" ht="15.4" thickBot="1" x14ac:dyDescent="0.45">
      <c r="A6" s="131" t="s">
        <v>26</v>
      </c>
      <c r="B6" s="132"/>
      <c r="C6" s="33" t="s">
        <v>9</v>
      </c>
      <c r="D6" s="33" t="s">
        <v>10</v>
      </c>
      <c r="E6" s="33" t="s">
        <v>27</v>
      </c>
    </row>
    <row r="7" spans="1:12" ht="14.25" x14ac:dyDescent="0.45">
      <c r="A7" s="119">
        <v>2016</v>
      </c>
      <c r="B7" s="34" t="s">
        <v>28</v>
      </c>
      <c r="C7" s="35">
        <v>17642</v>
      </c>
      <c r="D7" s="36">
        <v>9317</v>
      </c>
      <c r="E7" s="37">
        <f>D7/C7</f>
        <v>0.52811472622151678</v>
      </c>
      <c r="G7" s="38"/>
      <c r="H7" s="38"/>
      <c r="I7" s="38"/>
      <c r="J7" s="38"/>
      <c r="K7" s="38"/>
      <c r="L7" s="38"/>
    </row>
    <row r="8" spans="1:12" ht="14.25" x14ac:dyDescent="0.45">
      <c r="A8" s="120"/>
      <c r="B8" s="39" t="s">
        <v>29</v>
      </c>
      <c r="C8" s="40">
        <v>8641249.4299999997</v>
      </c>
      <c r="D8" s="40">
        <v>4587960.28</v>
      </c>
      <c r="E8" s="41">
        <f t="shared" ref="E8:E38" si="0">D8/C8</f>
        <v>0.53093714250069979</v>
      </c>
      <c r="G8" s="38"/>
      <c r="H8" s="42"/>
      <c r="I8" s="42"/>
      <c r="J8" s="42"/>
      <c r="K8" s="42"/>
      <c r="L8" s="38"/>
    </row>
    <row r="9" spans="1:12" x14ac:dyDescent="0.35">
      <c r="A9" s="120"/>
      <c r="B9" s="39" t="s">
        <v>30</v>
      </c>
      <c r="C9" s="40">
        <f>C8/C7</f>
        <v>489.81121358122658</v>
      </c>
      <c r="D9" s="40">
        <f>D8/D7</f>
        <v>492.428923473221</v>
      </c>
      <c r="E9" s="41">
        <f t="shared" si="0"/>
        <v>1.0053443241383864</v>
      </c>
    </row>
    <row r="10" spans="1:12" ht="13.15" thickBot="1" x14ac:dyDescent="0.4">
      <c r="A10" s="121"/>
      <c r="B10" s="43" t="s">
        <v>31</v>
      </c>
      <c r="C10" s="44">
        <v>29903</v>
      </c>
      <c r="D10" s="44">
        <v>16201</v>
      </c>
      <c r="E10" s="45">
        <f t="shared" si="0"/>
        <v>0.54178510517339395</v>
      </c>
    </row>
    <row r="11" spans="1:12" x14ac:dyDescent="0.35">
      <c r="A11" s="119">
        <v>2017</v>
      </c>
      <c r="B11" s="34" t="s">
        <v>28</v>
      </c>
      <c r="C11" s="35">
        <v>19284</v>
      </c>
      <c r="D11" s="36">
        <v>10069</v>
      </c>
      <c r="E11" s="37">
        <f t="shared" si="0"/>
        <v>0.52214270898153914</v>
      </c>
    </row>
    <row r="12" spans="1:12" x14ac:dyDescent="0.35">
      <c r="A12" s="120"/>
      <c r="B12" s="39" t="s">
        <v>29</v>
      </c>
      <c r="C12" s="40">
        <v>10430333.470000001</v>
      </c>
      <c r="D12" s="40">
        <v>5479977.2000000002</v>
      </c>
      <c r="E12" s="41">
        <f t="shared" si="0"/>
        <v>0.52538849460198511</v>
      </c>
    </row>
    <row r="13" spans="1:12" x14ac:dyDescent="0.35">
      <c r="A13" s="120"/>
      <c r="B13" s="39" t="s">
        <v>30</v>
      </c>
      <c r="C13" s="40">
        <f>C12/C11</f>
        <v>540.88018409043775</v>
      </c>
      <c r="D13" s="40">
        <f>D12/D11</f>
        <v>544.24244711490712</v>
      </c>
      <c r="E13" s="41">
        <f t="shared" si="0"/>
        <v>1.0062162806539556</v>
      </c>
    </row>
    <row r="14" spans="1:12" ht="13.15" thickBot="1" x14ac:dyDescent="0.4">
      <c r="A14" s="121"/>
      <c r="B14" s="43" t="s">
        <v>31</v>
      </c>
      <c r="C14" s="44">
        <v>33615</v>
      </c>
      <c r="D14" s="44">
        <v>18118</v>
      </c>
      <c r="E14" s="45">
        <f t="shared" si="0"/>
        <v>0.53898557191729879</v>
      </c>
    </row>
    <row r="15" spans="1:12" x14ac:dyDescent="0.35">
      <c r="A15" s="119">
        <v>2018</v>
      </c>
      <c r="B15" s="34" t="s">
        <v>28</v>
      </c>
      <c r="C15" s="35">
        <v>18431</v>
      </c>
      <c r="D15" s="36">
        <v>9467</v>
      </c>
      <c r="E15" s="37">
        <f t="shared" si="0"/>
        <v>0.51364548857902448</v>
      </c>
    </row>
    <row r="16" spans="1:12" x14ac:dyDescent="0.35">
      <c r="A16" s="120"/>
      <c r="B16" s="39" t="s">
        <v>29</v>
      </c>
      <c r="C16" s="40">
        <v>10057123.560000001</v>
      </c>
      <c r="D16" s="40">
        <v>5186521.58</v>
      </c>
      <c r="E16" s="41">
        <f t="shared" si="0"/>
        <v>0.5157062602500232</v>
      </c>
    </row>
    <row r="17" spans="1:5" x14ac:dyDescent="0.35">
      <c r="A17" s="120"/>
      <c r="B17" s="39" t="s">
        <v>32</v>
      </c>
      <c r="C17" s="40">
        <f>C16/C15</f>
        <v>545.66347783625417</v>
      </c>
      <c r="D17" s="40">
        <f>D16/D15</f>
        <v>547.8527072990388</v>
      </c>
      <c r="E17" s="41">
        <f t="shared" si="0"/>
        <v>1.0040120505617596</v>
      </c>
    </row>
    <row r="18" spans="1:5" ht="13.15" thickBot="1" x14ac:dyDescent="0.4">
      <c r="A18" s="121"/>
      <c r="B18" s="43" t="s">
        <v>31</v>
      </c>
      <c r="C18" s="44">
        <v>32412</v>
      </c>
      <c r="D18" s="44">
        <v>17163</v>
      </c>
      <c r="E18" s="45">
        <f t="shared" si="0"/>
        <v>0.52952610144390966</v>
      </c>
    </row>
    <row r="19" spans="1:5" x14ac:dyDescent="0.35">
      <c r="A19" s="119">
        <v>2019</v>
      </c>
      <c r="B19" s="34" t="s">
        <v>28</v>
      </c>
      <c r="C19" s="35">
        <v>18030</v>
      </c>
      <c r="D19" s="36">
        <v>9271</v>
      </c>
      <c r="E19" s="37">
        <f t="shared" si="0"/>
        <v>0.5141985579589573</v>
      </c>
    </row>
    <row r="20" spans="1:5" x14ac:dyDescent="0.35">
      <c r="A20" s="120"/>
      <c r="B20" s="39" t="s">
        <v>29</v>
      </c>
      <c r="C20" s="40">
        <v>9377816.7300000004</v>
      </c>
      <c r="D20" s="40">
        <v>4812850.0199999996</v>
      </c>
      <c r="E20" s="41">
        <f t="shared" si="0"/>
        <v>0.51321647229503908</v>
      </c>
    </row>
    <row r="21" spans="1:5" x14ac:dyDescent="0.35">
      <c r="A21" s="120"/>
      <c r="B21" s="39" t="s">
        <v>32</v>
      </c>
      <c r="C21" s="40">
        <f>C20/C19</f>
        <v>520.12294675540772</v>
      </c>
      <c r="D21" s="40">
        <f>D20/D19</f>
        <v>519.12954589580409</v>
      </c>
      <c r="E21" s="41">
        <f t="shared" si="0"/>
        <v>0.99809006530898015</v>
      </c>
    </row>
    <row r="22" spans="1:5" ht="13.15" thickBot="1" x14ac:dyDescent="0.4">
      <c r="A22" s="121"/>
      <c r="B22" s="43" t="s">
        <v>31</v>
      </c>
      <c r="C22" s="44">
        <v>29957</v>
      </c>
      <c r="D22" s="44">
        <v>15767</v>
      </c>
      <c r="E22" s="45">
        <f t="shared" si="0"/>
        <v>0.52632106018626701</v>
      </c>
    </row>
    <row r="23" spans="1:5" ht="13.15" hidden="1" thickBot="1" x14ac:dyDescent="0.4">
      <c r="A23" s="122" t="s">
        <v>33</v>
      </c>
      <c r="B23" s="34" t="s">
        <v>28</v>
      </c>
      <c r="C23" s="36">
        <f>AVERAGE(C7,C11,C15,C19)</f>
        <v>18346.75</v>
      </c>
      <c r="D23" s="36">
        <f>AVERAGE(D7,D11,D15,D19)</f>
        <v>9531</v>
      </c>
      <c r="E23" s="37">
        <f t="shared" si="0"/>
        <v>0.51949255317699317</v>
      </c>
    </row>
    <row r="24" spans="1:5" ht="13.15" hidden="1" thickBot="1" x14ac:dyDescent="0.4">
      <c r="A24" s="123"/>
      <c r="B24" s="39" t="s">
        <v>29</v>
      </c>
      <c r="C24" s="40">
        <f>AVERAGE(C8,C12,C16,C20)</f>
        <v>9626630.7974999994</v>
      </c>
      <c r="D24" s="40">
        <f>AVERAGE(D8,D12,D16,D20)</f>
        <v>5016827.2699999996</v>
      </c>
      <c r="E24" s="41">
        <f t="shared" si="0"/>
        <v>0.52114050860897787</v>
      </c>
    </row>
    <row r="25" spans="1:5" ht="13.15" hidden="1" thickBot="1" x14ac:dyDescent="0.4">
      <c r="A25" s="123"/>
      <c r="B25" s="39" t="s">
        <v>32</v>
      </c>
      <c r="C25" s="40">
        <f>C24/C23</f>
        <v>524.70496395819418</v>
      </c>
      <c r="D25" s="40">
        <f>D24/D23</f>
        <v>526.36945441191892</v>
      </c>
      <c r="E25" s="41">
        <f t="shared" si="0"/>
        <v>1.00317224072204</v>
      </c>
    </row>
    <row r="26" spans="1:5" ht="13.15" hidden="1" thickBot="1" x14ac:dyDescent="0.4">
      <c r="A26" s="124"/>
      <c r="B26" s="43" t="s">
        <v>31</v>
      </c>
      <c r="C26" s="44">
        <f>AVERAGE(C10,C14,C18,C22)</f>
        <v>31471.75</v>
      </c>
      <c r="D26" s="44">
        <f>AVERAGE(D10,D14,D18,D22)</f>
        <v>16812.25</v>
      </c>
      <c r="E26" s="45">
        <f t="shared" si="0"/>
        <v>0.53420130752182515</v>
      </c>
    </row>
    <row r="27" spans="1:5" ht="12.75" customHeight="1" x14ac:dyDescent="0.35">
      <c r="A27" s="119">
        <v>2020</v>
      </c>
      <c r="B27" s="34" t="s">
        <v>28</v>
      </c>
      <c r="C27" s="35">
        <v>23446</v>
      </c>
      <c r="D27" s="36">
        <v>11373</v>
      </c>
      <c r="E27" s="37">
        <f t="shared" si="0"/>
        <v>0.48507208052546275</v>
      </c>
    </row>
    <row r="28" spans="1:5" ht="12.75" customHeight="1" x14ac:dyDescent="0.35">
      <c r="A28" s="120"/>
      <c r="B28" s="39" t="s">
        <v>29</v>
      </c>
      <c r="C28" s="40">
        <v>12232773.289999999</v>
      </c>
      <c r="D28" s="40">
        <v>6004506.71</v>
      </c>
      <c r="E28" s="41">
        <f t="shared" si="0"/>
        <v>0.49085408252505924</v>
      </c>
    </row>
    <row r="29" spans="1:5" ht="12.75" customHeight="1" x14ac:dyDescent="0.35">
      <c r="A29" s="120"/>
      <c r="B29" s="39" t="s">
        <v>32</v>
      </c>
      <c r="C29" s="40">
        <f>C28/C27</f>
        <v>521.74244178111405</v>
      </c>
      <c r="D29" s="40">
        <f>D28/D27</f>
        <v>527.96155016266596</v>
      </c>
      <c r="E29" s="41">
        <f t="shared" si="0"/>
        <v>1.0119198820788304</v>
      </c>
    </row>
    <row r="30" spans="1:5" ht="13.5" customHeight="1" thickBot="1" x14ac:dyDescent="0.4">
      <c r="A30" s="121"/>
      <c r="B30" s="43" t="s">
        <v>31</v>
      </c>
      <c r="C30" s="44">
        <v>38666</v>
      </c>
      <c r="D30" s="44">
        <v>19303</v>
      </c>
      <c r="E30" s="45">
        <f t="shared" si="0"/>
        <v>0.49922412455387161</v>
      </c>
    </row>
    <row r="31" spans="1:5" x14ac:dyDescent="0.35">
      <c r="A31" s="122" t="s">
        <v>34</v>
      </c>
      <c r="B31" s="34" t="s">
        <v>28</v>
      </c>
      <c r="C31" s="36">
        <f>AVERAGE(C15,C19,C27,C7,C11)</f>
        <v>19366.599999999999</v>
      </c>
      <c r="D31" s="36">
        <f>AVERAGE(D15,D19,D27,D7,D11)</f>
        <v>9899.4</v>
      </c>
      <c r="E31" s="37">
        <f t="shared" si="0"/>
        <v>0.51115838608738762</v>
      </c>
    </row>
    <row r="32" spans="1:5" x14ac:dyDescent="0.35">
      <c r="A32" s="123"/>
      <c r="B32" s="39" t="s">
        <v>29</v>
      </c>
      <c r="C32" s="40">
        <f>AVERAGE(C16,C20,C28,C8,C12)</f>
        <v>10147859.296</v>
      </c>
      <c r="D32" s="40">
        <f>AVERAGE(D16,D20,D28,D8,D12)</f>
        <v>5214363.1579999998</v>
      </c>
      <c r="E32" s="41">
        <f t="shared" si="0"/>
        <v>0.51383873247585865</v>
      </c>
    </row>
    <row r="33" spans="1:7" x14ac:dyDescent="0.35">
      <c r="A33" s="123"/>
      <c r="B33" s="39" t="s">
        <v>32</v>
      </c>
      <c r="C33" s="40">
        <f>C32/C31</f>
        <v>523.98765379571023</v>
      </c>
      <c r="D33" s="40">
        <f>D32/D31</f>
        <v>526.73527264278641</v>
      </c>
      <c r="E33" s="41">
        <f t="shared" si="0"/>
        <v>1.0052436709666206</v>
      </c>
    </row>
    <row r="34" spans="1:7" ht="13.15" thickBot="1" x14ac:dyDescent="0.4">
      <c r="A34" s="124"/>
      <c r="B34" s="43" t="s">
        <v>31</v>
      </c>
      <c r="C34" s="44">
        <f>AVERAGE(C18,C22,C30,C10,C14)</f>
        <v>32910.6</v>
      </c>
      <c r="D34" s="44">
        <f>AVERAGE(D18,D22,D30,D10,D14)</f>
        <v>17310.400000000001</v>
      </c>
      <c r="E34" s="45">
        <f t="shared" si="0"/>
        <v>0.52598251019428399</v>
      </c>
    </row>
    <row r="35" spans="1:7" hidden="1" x14ac:dyDescent="0.35">
      <c r="A35" s="125">
        <v>2021</v>
      </c>
      <c r="B35" s="34" t="s">
        <v>28</v>
      </c>
      <c r="C35" s="36"/>
      <c r="D35" s="36"/>
      <c r="E35" s="37" t="e">
        <f t="shared" si="0"/>
        <v>#DIV/0!</v>
      </c>
    </row>
    <row r="36" spans="1:7" hidden="1" x14ac:dyDescent="0.35">
      <c r="A36" s="126"/>
      <c r="B36" s="39" t="s">
        <v>29</v>
      </c>
      <c r="C36" s="40"/>
      <c r="D36" s="40"/>
      <c r="E36" s="41" t="e">
        <f t="shared" si="0"/>
        <v>#DIV/0!</v>
      </c>
    </row>
    <row r="37" spans="1:7" hidden="1" x14ac:dyDescent="0.35">
      <c r="A37" s="126"/>
      <c r="B37" s="39" t="s">
        <v>32</v>
      </c>
      <c r="C37" s="40"/>
      <c r="D37" s="40"/>
      <c r="E37" s="41" t="e">
        <f t="shared" si="0"/>
        <v>#DIV/0!</v>
      </c>
    </row>
    <row r="38" spans="1:7" ht="12.75" hidden="1" customHeight="1" x14ac:dyDescent="0.35">
      <c r="A38" s="127"/>
      <c r="B38" s="43" t="s">
        <v>31</v>
      </c>
      <c r="C38" s="44"/>
      <c r="D38" s="44"/>
      <c r="E38" s="45" t="e">
        <f t="shared" si="0"/>
        <v>#DIV/0!</v>
      </c>
    </row>
    <row r="39" spans="1:7" ht="12.75" customHeight="1" x14ac:dyDescent="0.35"/>
    <row r="40" spans="1:7" ht="12.75" customHeight="1" thickBot="1" x14ac:dyDescent="0.4"/>
    <row r="41" spans="1:7" x14ac:dyDescent="0.35">
      <c r="A41" s="128" t="s">
        <v>28</v>
      </c>
      <c r="B41" s="46"/>
      <c r="C41" s="36" t="s">
        <v>9</v>
      </c>
      <c r="D41" s="47" t="s">
        <v>10</v>
      </c>
      <c r="E41" s="48"/>
    </row>
    <row r="42" spans="1:7" x14ac:dyDescent="0.35">
      <c r="A42" s="129"/>
      <c r="B42" s="49">
        <v>2016</v>
      </c>
      <c r="C42" s="50">
        <f>C7</f>
        <v>17642</v>
      </c>
      <c r="D42" s="51">
        <f>D7</f>
        <v>9317</v>
      </c>
      <c r="E42" s="48"/>
    </row>
    <row r="43" spans="1:7" x14ac:dyDescent="0.35">
      <c r="A43" s="129"/>
      <c r="B43" s="52">
        <v>2017</v>
      </c>
      <c r="C43" s="50">
        <f>C11</f>
        <v>19284</v>
      </c>
      <c r="D43" s="50">
        <f>D11</f>
        <v>10069</v>
      </c>
      <c r="E43" s="53"/>
    </row>
    <row r="44" spans="1:7" x14ac:dyDescent="0.35">
      <c r="A44" s="129"/>
      <c r="B44" s="52">
        <v>2018</v>
      </c>
      <c r="C44" s="50">
        <f>C15</f>
        <v>18431</v>
      </c>
      <c r="D44" s="50">
        <f>D15</f>
        <v>9467</v>
      </c>
      <c r="E44" s="53"/>
    </row>
    <row r="45" spans="1:7" x14ac:dyDescent="0.35">
      <c r="A45" s="129"/>
      <c r="B45" s="52">
        <v>2019</v>
      </c>
      <c r="C45" s="50">
        <f>C19</f>
        <v>18030</v>
      </c>
      <c r="D45" s="50">
        <f>D19</f>
        <v>9271</v>
      </c>
      <c r="E45" s="48"/>
      <c r="G45" s="21" t="s">
        <v>35</v>
      </c>
    </row>
    <row r="46" spans="1:7" hidden="1" x14ac:dyDescent="0.35">
      <c r="A46" s="129"/>
      <c r="B46" s="55" t="s">
        <v>36</v>
      </c>
      <c r="C46" s="50">
        <f>C23</f>
        <v>18346.75</v>
      </c>
      <c r="D46" s="50">
        <f>D23</f>
        <v>9531</v>
      </c>
      <c r="E46" s="48"/>
    </row>
    <row r="47" spans="1:7" x14ac:dyDescent="0.35">
      <c r="A47" s="129"/>
      <c r="B47" s="56">
        <v>2020</v>
      </c>
      <c r="C47" s="50">
        <f>C27</f>
        <v>23446</v>
      </c>
      <c r="D47" s="50">
        <f>D27</f>
        <v>11373</v>
      </c>
      <c r="E47" s="48"/>
    </row>
    <row r="48" spans="1:7" ht="12.75" hidden="1" customHeight="1" x14ac:dyDescent="0.35">
      <c r="A48" s="129"/>
      <c r="B48" s="52">
        <v>2021</v>
      </c>
      <c r="C48" s="50">
        <f>C35</f>
        <v>0</v>
      </c>
      <c r="D48" s="50">
        <f>D35</f>
        <v>0</v>
      </c>
      <c r="E48" s="53"/>
    </row>
    <row r="49" spans="1:5" ht="15.75" customHeight="1" thickBot="1" x14ac:dyDescent="0.4">
      <c r="A49" s="130"/>
      <c r="B49" s="57" t="s">
        <v>37</v>
      </c>
      <c r="C49" s="50">
        <f>C31</f>
        <v>19366.599999999999</v>
      </c>
      <c r="D49" s="50">
        <f>D31</f>
        <v>9899.4</v>
      </c>
      <c r="E49" s="53"/>
    </row>
    <row r="50" spans="1:5" ht="15.75" customHeight="1" thickBot="1" x14ac:dyDescent="0.45">
      <c r="A50" s="59"/>
      <c r="B50" s="59"/>
      <c r="C50" s="60"/>
      <c r="D50" s="60"/>
      <c r="E50" s="60"/>
    </row>
    <row r="51" spans="1:5" ht="15.75" customHeight="1" x14ac:dyDescent="0.35">
      <c r="A51" s="128" t="s">
        <v>29</v>
      </c>
      <c r="B51" s="46"/>
      <c r="C51" s="36" t="s">
        <v>9</v>
      </c>
      <c r="D51" s="61" t="s">
        <v>10</v>
      </c>
      <c r="E51" s="48"/>
    </row>
    <row r="52" spans="1:5" ht="15.75" customHeight="1" x14ac:dyDescent="0.35">
      <c r="A52" s="129"/>
      <c r="B52" s="49">
        <v>2016</v>
      </c>
      <c r="C52" s="62">
        <f>C8</f>
        <v>8641249.4299999997</v>
      </c>
      <c r="D52" s="63">
        <f>D8</f>
        <v>4587960.28</v>
      </c>
      <c r="E52" s="48"/>
    </row>
    <row r="53" spans="1:5" ht="15.75" customHeight="1" x14ac:dyDescent="0.35">
      <c r="A53" s="129"/>
      <c r="B53" s="52">
        <v>2017</v>
      </c>
      <c r="C53" s="64">
        <f>C12</f>
        <v>10430333.470000001</v>
      </c>
      <c r="D53" s="65">
        <f>D12</f>
        <v>5479977.2000000002</v>
      </c>
      <c r="E53" s="53"/>
    </row>
    <row r="54" spans="1:5" ht="14.25" customHeight="1" x14ac:dyDescent="0.35">
      <c r="A54" s="129"/>
      <c r="B54" s="52">
        <v>2018</v>
      </c>
      <c r="C54" s="64">
        <f>C16</f>
        <v>10057123.560000001</v>
      </c>
      <c r="D54" s="65">
        <f>D16</f>
        <v>5186521.58</v>
      </c>
      <c r="E54" s="53"/>
    </row>
    <row r="55" spans="1:5" ht="14.25" customHeight="1" x14ac:dyDescent="0.35">
      <c r="A55" s="129"/>
      <c r="B55" s="52">
        <v>2019</v>
      </c>
      <c r="C55" s="64">
        <f>C20</f>
        <v>9377816.7300000004</v>
      </c>
      <c r="D55" s="65">
        <f>D20</f>
        <v>4812850.0199999996</v>
      </c>
      <c r="E55" s="48"/>
    </row>
    <row r="56" spans="1:5" ht="14.25" hidden="1" customHeight="1" x14ac:dyDescent="0.35">
      <c r="A56" s="129"/>
      <c r="B56" s="55" t="s">
        <v>36</v>
      </c>
      <c r="C56" s="64">
        <f>C24</f>
        <v>9626630.7974999994</v>
      </c>
      <c r="D56" s="65">
        <f>D24</f>
        <v>5016827.2699999996</v>
      </c>
      <c r="E56" s="48"/>
    </row>
    <row r="57" spans="1:5" ht="14.25" customHeight="1" x14ac:dyDescent="0.35">
      <c r="A57" s="129"/>
      <c r="B57" s="52">
        <v>2020</v>
      </c>
      <c r="C57" s="64">
        <f>C28</f>
        <v>12232773.289999999</v>
      </c>
      <c r="D57" s="65">
        <f>D28</f>
        <v>6004506.71</v>
      </c>
      <c r="E57" s="53"/>
    </row>
    <row r="58" spans="1:5" ht="14.25" customHeight="1" thickBot="1" x14ac:dyDescent="0.4">
      <c r="A58" s="129"/>
      <c r="B58" s="57" t="s">
        <v>37</v>
      </c>
      <c r="C58" s="66">
        <f>C32</f>
        <v>10147859.296</v>
      </c>
      <c r="D58" s="67">
        <f>D32</f>
        <v>5214363.1579999998</v>
      </c>
      <c r="E58" s="53"/>
    </row>
    <row r="59" spans="1:5" ht="14.25" hidden="1" customHeight="1" x14ac:dyDescent="0.35">
      <c r="A59" s="130"/>
      <c r="B59" s="68">
        <v>2021</v>
      </c>
      <c r="C59" s="69"/>
      <c r="D59" s="69"/>
      <c r="E59" s="53"/>
    </row>
    <row r="60" spans="1:5" ht="12.75" customHeight="1" thickBot="1" x14ac:dyDescent="0.45">
      <c r="A60" s="59"/>
      <c r="B60" s="59"/>
      <c r="C60" s="60"/>
      <c r="D60" s="60"/>
      <c r="E60" s="60"/>
    </row>
    <row r="61" spans="1:5" ht="12.75" customHeight="1" x14ac:dyDescent="0.35">
      <c r="A61" s="128" t="s">
        <v>31</v>
      </c>
      <c r="B61" s="46"/>
      <c r="C61" s="36" t="s">
        <v>9</v>
      </c>
      <c r="D61" s="61" t="s">
        <v>10</v>
      </c>
      <c r="E61" s="48"/>
    </row>
    <row r="62" spans="1:5" ht="12.75" customHeight="1" x14ac:dyDescent="0.35">
      <c r="A62" s="129"/>
      <c r="B62" s="49">
        <v>2016</v>
      </c>
      <c r="C62" s="50">
        <f>C10</f>
        <v>29903</v>
      </c>
      <c r="D62" s="70">
        <f>D10</f>
        <v>16201</v>
      </c>
      <c r="E62" s="48"/>
    </row>
    <row r="63" spans="1:5" ht="12.75" customHeight="1" x14ac:dyDescent="0.35">
      <c r="A63" s="129"/>
      <c r="B63" s="52">
        <v>2017</v>
      </c>
      <c r="C63" s="40">
        <f>C14</f>
        <v>33615</v>
      </c>
      <c r="D63" s="71">
        <f>D14</f>
        <v>18118</v>
      </c>
      <c r="E63" s="53"/>
    </row>
    <row r="64" spans="1:5" ht="12.75" customHeight="1" x14ac:dyDescent="0.35">
      <c r="A64" s="129"/>
      <c r="B64" s="52">
        <v>2018</v>
      </c>
      <c r="C64" s="40">
        <f>C18</f>
        <v>32412</v>
      </c>
      <c r="D64" s="71">
        <f>D18</f>
        <v>17163</v>
      </c>
      <c r="E64" s="53"/>
    </row>
    <row r="65" spans="1:5" ht="12.75" customHeight="1" x14ac:dyDescent="0.35">
      <c r="A65" s="129"/>
      <c r="B65" s="52">
        <v>2019</v>
      </c>
      <c r="C65" s="54">
        <f>C22</f>
        <v>29957</v>
      </c>
      <c r="D65" s="72">
        <f>D22</f>
        <v>15767</v>
      </c>
      <c r="E65" s="48"/>
    </row>
    <row r="66" spans="1:5" ht="12.75" hidden="1" customHeight="1" x14ac:dyDescent="0.35">
      <c r="A66" s="129"/>
      <c r="B66" s="55" t="s">
        <v>36</v>
      </c>
      <c r="C66" s="54">
        <f>C26</f>
        <v>31471.75</v>
      </c>
      <c r="D66" s="72">
        <f>D26</f>
        <v>16812.25</v>
      </c>
      <c r="E66" s="48"/>
    </row>
    <row r="67" spans="1:5" x14ac:dyDescent="0.35">
      <c r="A67" s="129"/>
      <c r="B67" s="52">
        <v>2020</v>
      </c>
      <c r="C67" s="40">
        <f>C30</f>
        <v>38666</v>
      </c>
      <c r="D67" s="71">
        <f>D30</f>
        <v>19303</v>
      </c>
      <c r="E67" s="53"/>
    </row>
    <row r="68" spans="1:5" ht="13.5" customHeight="1" thickBot="1" x14ac:dyDescent="0.4">
      <c r="A68" s="129"/>
      <c r="B68" s="57" t="s">
        <v>37</v>
      </c>
      <c r="C68" s="58">
        <f>C34</f>
        <v>32910.6</v>
      </c>
      <c r="D68" s="73">
        <f>D34</f>
        <v>17310.400000000001</v>
      </c>
      <c r="E68" s="53"/>
    </row>
    <row r="69" spans="1:5" ht="13.5" hidden="1" customHeight="1" x14ac:dyDescent="0.35">
      <c r="A69" s="130"/>
      <c r="B69" s="68">
        <v>2021</v>
      </c>
      <c r="C69" s="69">
        <f>C38</f>
        <v>0</v>
      </c>
      <c r="D69" s="69">
        <f>D38</f>
        <v>0</v>
      </c>
      <c r="E69" s="53"/>
    </row>
    <row r="70" spans="1:5" ht="14.25" x14ac:dyDescent="0.45">
      <c r="A70"/>
      <c r="B70"/>
      <c r="C70"/>
      <c r="D70"/>
      <c r="E70"/>
    </row>
    <row r="73" spans="1:5" ht="13.15" thickBot="1" x14ac:dyDescent="0.4">
      <c r="A73" s="74"/>
      <c r="B73" s="74"/>
      <c r="C73" s="75" t="s">
        <v>38</v>
      </c>
      <c r="D73" s="75" t="s">
        <v>39</v>
      </c>
      <c r="E73" s="20"/>
    </row>
    <row r="74" spans="1:5" x14ac:dyDescent="0.35">
      <c r="A74" s="110" t="s">
        <v>34</v>
      </c>
      <c r="B74" s="76" t="s">
        <v>40</v>
      </c>
      <c r="C74" s="77">
        <f t="shared" ref="C74:D77" si="1">C31</f>
        <v>19366.599999999999</v>
      </c>
      <c r="D74" s="78">
        <f t="shared" si="1"/>
        <v>9899.4</v>
      </c>
      <c r="E74" s="79"/>
    </row>
    <row r="75" spans="1:5" x14ac:dyDescent="0.35">
      <c r="A75" s="111"/>
      <c r="B75" s="80" t="s">
        <v>41</v>
      </c>
      <c r="C75" s="81">
        <f t="shared" si="1"/>
        <v>10147859.296</v>
      </c>
      <c r="D75" s="81">
        <f t="shared" si="1"/>
        <v>5214363.1579999998</v>
      </c>
      <c r="E75" s="82"/>
    </row>
    <row r="76" spans="1:5" x14ac:dyDescent="0.35">
      <c r="A76" s="111"/>
      <c r="B76" s="80" t="s">
        <v>42</v>
      </c>
      <c r="C76" s="81">
        <f t="shared" si="1"/>
        <v>523.98765379571023</v>
      </c>
      <c r="D76" s="81">
        <f t="shared" si="1"/>
        <v>526.73527264278641</v>
      </c>
      <c r="E76" s="82"/>
    </row>
    <row r="77" spans="1:5" ht="13.15" thickBot="1" x14ac:dyDescent="0.4">
      <c r="A77" s="112"/>
      <c r="B77" s="83" t="s">
        <v>43</v>
      </c>
      <c r="C77" s="84">
        <f t="shared" si="1"/>
        <v>32910.6</v>
      </c>
      <c r="D77" s="84">
        <f t="shared" si="1"/>
        <v>17310.400000000001</v>
      </c>
      <c r="E77" s="42"/>
    </row>
    <row r="78" spans="1:5" x14ac:dyDescent="0.35">
      <c r="A78" s="113">
        <v>2020</v>
      </c>
      <c r="B78" s="85" t="s">
        <v>44</v>
      </c>
      <c r="C78" s="86">
        <f t="shared" ref="C78:D81" si="2">C27</f>
        <v>23446</v>
      </c>
      <c r="D78" s="86">
        <f t="shared" si="2"/>
        <v>11373</v>
      </c>
      <c r="E78" s="79"/>
    </row>
    <row r="79" spans="1:5" x14ac:dyDescent="0.35">
      <c r="A79" s="114"/>
      <c r="B79" s="87" t="s">
        <v>45</v>
      </c>
      <c r="C79" s="88">
        <f t="shared" si="2"/>
        <v>12232773.289999999</v>
      </c>
      <c r="D79" s="88">
        <f t="shared" si="2"/>
        <v>6004506.71</v>
      </c>
      <c r="E79" s="82"/>
    </row>
    <row r="80" spans="1:5" x14ac:dyDescent="0.35">
      <c r="A80" s="114"/>
      <c r="B80" s="87" t="s">
        <v>46</v>
      </c>
      <c r="C80" s="88">
        <f t="shared" si="2"/>
        <v>521.74244178111405</v>
      </c>
      <c r="D80" s="88">
        <f t="shared" si="2"/>
        <v>527.96155016266596</v>
      </c>
      <c r="E80" s="82"/>
    </row>
    <row r="81" spans="1:5" ht="13.15" thickBot="1" x14ac:dyDescent="0.4">
      <c r="A81" s="115"/>
      <c r="B81" s="89" t="s">
        <v>47</v>
      </c>
      <c r="C81" s="90">
        <f t="shared" si="2"/>
        <v>38666</v>
      </c>
      <c r="D81" s="90">
        <f t="shared" si="2"/>
        <v>19303</v>
      </c>
      <c r="E81" s="42"/>
    </row>
    <row r="82" spans="1:5" ht="14.25" hidden="1" customHeight="1" x14ac:dyDescent="0.35">
      <c r="A82" s="113">
        <v>2021</v>
      </c>
      <c r="B82" s="91" t="s">
        <v>48</v>
      </c>
      <c r="C82" s="77">
        <f t="shared" ref="C82:D85" si="3">C35</f>
        <v>0</v>
      </c>
      <c r="D82" s="77">
        <f t="shared" si="3"/>
        <v>0</v>
      </c>
      <c r="E82" s="79"/>
    </row>
    <row r="83" spans="1:5" ht="14.25" hidden="1" customHeight="1" x14ac:dyDescent="0.35">
      <c r="A83" s="114"/>
      <c r="B83" s="87" t="s">
        <v>49</v>
      </c>
      <c r="C83" s="88">
        <f t="shared" si="3"/>
        <v>0</v>
      </c>
      <c r="D83" s="88">
        <f t="shared" si="3"/>
        <v>0</v>
      </c>
      <c r="E83" s="82"/>
    </row>
    <row r="84" spans="1:5" ht="14.25" hidden="1" customHeight="1" x14ac:dyDescent="0.35">
      <c r="A84" s="114"/>
      <c r="B84" s="87" t="s">
        <v>50</v>
      </c>
      <c r="C84" s="88">
        <f t="shared" si="3"/>
        <v>0</v>
      </c>
      <c r="D84" s="88">
        <f t="shared" si="3"/>
        <v>0</v>
      </c>
      <c r="E84" s="82"/>
    </row>
    <row r="85" spans="1:5" ht="14.25" hidden="1" customHeight="1" x14ac:dyDescent="0.35">
      <c r="A85" s="115"/>
      <c r="B85" s="89" t="s">
        <v>51</v>
      </c>
      <c r="C85" s="90">
        <f t="shared" si="3"/>
        <v>0</v>
      </c>
      <c r="D85" s="90">
        <f t="shared" si="3"/>
        <v>0</v>
      </c>
      <c r="E85" s="42"/>
    </row>
    <row r="86" spans="1:5" ht="12.75" customHeight="1" x14ac:dyDescent="0.35">
      <c r="A86" s="116" t="s">
        <v>52</v>
      </c>
      <c r="B86" s="92" t="s">
        <v>53</v>
      </c>
      <c r="C86" s="93">
        <v>94387</v>
      </c>
      <c r="D86" s="93">
        <v>91524</v>
      </c>
      <c r="E86" s="94"/>
    </row>
    <row r="87" spans="1:5" ht="14.25" customHeight="1" x14ac:dyDescent="0.35">
      <c r="A87" s="117"/>
      <c r="B87" s="95" t="s">
        <v>54</v>
      </c>
      <c r="C87" s="41">
        <f>C74/C86</f>
        <v>0.20518291713901277</v>
      </c>
      <c r="D87" s="41">
        <f>D74/D86</f>
        <v>0.10816179362790088</v>
      </c>
      <c r="E87" s="96"/>
    </row>
    <row r="88" spans="1:5" ht="14.25" customHeight="1" x14ac:dyDescent="0.35">
      <c r="A88" s="117"/>
      <c r="B88" s="95">
        <v>2020</v>
      </c>
      <c r="C88" s="41">
        <f>C78/C86</f>
        <v>0.24840285208768156</v>
      </c>
      <c r="D88" s="41">
        <f>D78/D86</f>
        <v>0.12426248852759932</v>
      </c>
      <c r="E88" s="96"/>
    </row>
    <row r="89" spans="1:5" ht="13.15" thickBot="1" x14ac:dyDescent="0.4">
      <c r="A89" s="118"/>
      <c r="B89" s="97" t="s">
        <v>7</v>
      </c>
      <c r="C89" s="45">
        <f>C82/C86</f>
        <v>0</v>
      </c>
      <c r="D89" s="45">
        <f>D82/D86</f>
        <v>0</v>
      </c>
      <c r="E89" s="96"/>
    </row>
    <row r="90" spans="1:5" ht="14.25" customHeight="1" x14ac:dyDescent="0.35">
      <c r="A90" s="21"/>
    </row>
    <row r="91" spans="1:5" ht="14.25" customHeight="1" x14ac:dyDescent="0.35"/>
    <row r="92" spans="1:5" ht="14.25" customHeight="1" x14ac:dyDescent="0.35"/>
    <row r="93" spans="1:5" ht="14.25" customHeight="1" x14ac:dyDescent="0.35"/>
    <row r="94" spans="1:5" ht="14.25" customHeight="1" x14ac:dyDescent="0.35">
      <c r="A94" s="133" t="s">
        <v>52</v>
      </c>
      <c r="B94" s="87"/>
      <c r="C94" s="98" t="s">
        <v>9</v>
      </c>
      <c r="D94" s="98" t="s">
        <v>10</v>
      </c>
      <c r="E94" s="99"/>
    </row>
    <row r="95" spans="1:5" ht="14.25" customHeight="1" x14ac:dyDescent="0.35">
      <c r="A95" s="133"/>
      <c r="B95" s="100" t="s">
        <v>53</v>
      </c>
      <c r="C95" s="101">
        <v>94387</v>
      </c>
      <c r="D95" s="101">
        <v>91524</v>
      </c>
      <c r="E95" s="42"/>
    </row>
    <row r="96" spans="1:5" ht="14.25" customHeight="1" x14ac:dyDescent="0.35">
      <c r="A96" s="133"/>
      <c r="B96" s="100" t="s">
        <v>57</v>
      </c>
      <c r="C96" s="101">
        <f>C42</f>
        <v>17642</v>
      </c>
      <c r="D96" s="101">
        <f>D42</f>
        <v>9317</v>
      </c>
      <c r="E96" s="42"/>
    </row>
    <row r="97" spans="1:5" ht="14.25" customHeight="1" x14ac:dyDescent="0.35">
      <c r="A97" s="133"/>
      <c r="B97" s="100" t="s">
        <v>58</v>
      </c>
      <c r="C97" s="101">
        <f t="shared" ref="C97:D99" si="4">C43</f>
        <v>19284</v>
      </c>
      <c r="D97" s="101">
        <f t="shared" si="4"/>
        <v>10069</v>
      </c>
      <c r="E97" s="42"/>
    </row>
    <row r="98" spans="1:5" ht="14.25" customHeight="1" x14ac:dyDescent="0.35">
      <c r="A98" s="133"/>
      <c r="B98" s="100" t="s">
        <v>59</v>
      </c>
      <c r="C98" s="101">
        <f t="shared" si="4"/>
        <v>18431</v>
      </c>
      <c r="D98" s="101">
        <f t="shared" si="4"/>
        <v>9467</v>
      </c>
      <c r="E98" s="42"/>
    </row>
    <row r="99" spans="1:5" ht="14.25" customHeight="1" x14ac:dyDescent="0.35">
      <c r="A99" s="133"/>
      <c r="B99" s="100" t="s">
        <v>60</v>
      </c>
      <c r="C99" s="101">
        <f t="shared" si="4"/>
        <v>18030</v>
      </c>
      <c r="D99" s="101">
        <f t="shared" si="4"/>
        <v>9271</v>
      </c>
      <c r="E99" s="42"/>
    </row>
    <row r="100" spans="1:5" ht="14.25" customHeight="1" x14ac:dyDescent="0.35">
      <c r="A100" s="133"/>
      <c r="B100" s="100" t="s">
        <v>61</v>
      </c>
      <c r="C100" s="101">
        <f>C47</f>
        <v>23446</v>
      </c>
      <c r="D100" s="101">
        <f>D47</f>
        <v>11373</v>
      </c>
      <c r="E100" s="42"/>
    </row>
    <row r="101" spans="1:5" ht="14.25" hidden="1" customHeight="1" x14ac:dyDescent="0.45">
      <c r="A101" s="133"/>
      <c r="B101" s="102" t="s">
        <v>40</v>
      </c>
      <c r="C101" s="26">
        <f>C74</f>
        <v>19366.599999999999</v>
      </c>
      <c r="D101" s="26">
        <f>D74</f>
        <v>9899.4</v>
      </c>
      <c r="E101" s="103"/>
    </row>
    <row r="102" spans="1:5" ht="14.25" hidden="1" customHeight="1" x14ac:dyDescent="0.45">
      <c r="A102" s="133"/>
      <c r="B102" s="102" t="s">
        <v>44</v>
      </c>
      <c r="C102" s="26">
        <f>C78</f>
        <v>23446</v>
      </c>
      <c r="D102" s="26">
        <f>D78</f>
        <v>11373</v>
      </c>
      <c r="E102" s="103"/>
    </row>
    <row r="103" spans="1:5" ht="12.75" hidden="1" customHeight="1" x14ac:dyDescent="0.45">
      <c r="A103" s="133"/>
      <c r="B103" s="102" t="s">
        <v>48</v>
      </c>
      <c r="C103" s="26"/>
      <c r="D103" s="26"/>
      <c r="E103" s="103"/>
    </row>
    <row r="104" spans="1:5" ht="12.75" customHeight="1" x14ac:dyDescent="0.45">
      <c r="A104" s="133"/>
      <c r="B104" s="100">
        <v>2016</v>
      </c>
      <c r="C104" s="104">
        <f>C96/$C$95</f>
        <v>0.18691133312850286</v>
      </c>
      <c r="D104" s="104">
        <f>D96/$D$95</f>
        <v>0.10179843538306892</v>
      </c>
      <c r="E104" s="103"/>
    </row>
    <row r="105" spans="1:5" ht="12.75" customHeight="1" x14ac:dyDescent="0.45">
      <c r="A105" s="133"/>
      <c r="B105" s="100">
        <v>2017</v>
      </c>
      <c r="C105" s="104">
        <f>C97/$C$95</f>
        <v>0.20430779662453516</v>
      </c>
      <c r="D105" s="104">
        <f>D97/$D$95</f>
        <v>0.11001485949040689</v>
      </c>
      <c r="E105" s="103"/>
    </row>
    <row r="106" spans="1:5" ht="12.75" customHeight="1" x14ac:dyDescent="0.45">
      <c r="A106" s="133"/>
      <c r="B106" s="100">
        <v>2018</v>
      </c>
      <c r="C106" s="104">
        <f>C98/$C$95</f>
        <v>0.19527053513725406</v>
      </c>
      <c r="D106" s="104">
        <f>D98/$D$95</f>
        <v>0.10343734976618155</v>
      </c>
      <c r="E106" s="103"/>
    </row>
    <row r="107" spans="1:5" ht="12.75" customHeight="1" x14ac:dyDescent="0.45">
      <c r="A107" s="133"/>
      <c r="B107" s="100">
        <v>2019</v>
      </c>
      <c r="C107" s="104">
        <f>C99/$C$95</f>
        <v>0.19102206871709027</v>
      </c>
      <c r="D107" s="104">
        <f>D99/$D$95</f>
        <v>0.10129583497224771</v>
      </c>
      <c r="E107" s="103"/>
    </row>
    <row r="108" spans="1:5" ht="14.25" customHeight="1" x14ac:dyDescent="0.45">
      <c r="A108" s="133"/>
      <c r="B108" s="100">
        <v>2020</v>
      </c>
      <c r="C108" s="104">
        <f>C100/$C$95</f>
        <v>0.24840285208768156</v>
      </c>
      <c r="D108" s="104">
        <f>D100/$D$95</f>
        <v>0.12426248852759932</v>
      </c>
      <c r="E108" s="105"/>
    </row>
    <row r="109" spans="1:5" ht="14.25" hidden="1" customHeight="1" x14ac:dyDescent="0.45">
      <c r="A109" s="133"/>
      <c r="B109" s="100" t="s">
        <v>55</v>
      </c>
      <c r="C109" s="104">
        <f>C101/C95</f>
        <v>0.20518291713901277</v>
      </c>
      <c r="D109" s="104">
        <f>D101/D95</f>
        <v>0.10816179362790088</v>
      </c>
      <c r="E109" s="105"/>
    </row>
    <row r="110" spans="1:5" ht="14.25" hidden="1" customHeight="1" x14ac:dyDescent="0.35">
      <c r="A110" s="133"/>
      <c r="B110" s="100">
        <v>2021</v>
      </c>
      <c r="C110" s="106">
        <f>C103/C95</f>
        <v>0</v>
      </c>
      <c r="D110" s="106">
        <f>D103/D95</f>
        <v>0</v>
      </c>
      <c r="E110" s="107"/>
    </row>
    <row r="111" spans="1:5" ht="17.25" x14ac:dyDescent="0.35">
      <c r="A111" s="108"/>
    </row>
    <row r="113" spans="1:1" x14ac:dyDescent="0.35">
      <c r="A113" s="109" t="s">
        <v>56</v>
      </c>
    </row>
    <row r="122" spans="1:1" ht="14.25" customHeight="1" x14ac:dyDescent="0.35"/>
    <row r="123" spans="1:1" ht="14.25" customHeight="1" x14ac:dyDescent="0.35"/>
    <row r="124" spans="1:1" ht="14.25" customHeight="1" x14ac:dyDescent="0.35"/>
    <row r="125" spans="1:1" ht="14.25" customHeight="1" x14ac:dyDescent="0.35"/>
    <row r="126" spans="1:1" ht="14.25" customHeight="1" x14ac:dyDescent="0.35"/>
    <row r="127" spans="1:1" ht="14.25" customHeight="1" x14ac:dyDescent="0.35"/>
    <row r="128" spans="1:1" ht="14.25" customHeight="1" x14ac:dyDescent="0.35"/>
    <row r="129" ht="14.25" customHeight="1" x14ac:dyDescent="0.35"/>
    <row r="130" ht="14.25" customHeight="1" x14ac:dyDescent="0.35"/>
  </sheetData>
  <mergeCells count="16">
    <mergeCell ref="A74:A77"/>
    <mergeCell ref="A78:A81"/>
    <mergeCell ref="A82:A85"/>
    <mergeCell ref="A86:A89"/>
    <mergeCell ref="A27:A30"/>
    <mergeCell ref="A31:A34"/>
    <mergeCell ref="A35:A38"/>
    <mergeCell ref="A41:A49"/>
    <mergeCell ref="A51:A59"/>
    <mergeCell ref="A61:A69"/>
    <mergeCell ref="A6:B6"/>
    <mergeCell ref="A7:A10"/>
    <mergeCell ref="A11:A14"/>
    <mergeCell ref="A15:A18"/>
    <mergeCell ref="A19:A22"/>
    <mergeCell ref="A23:A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33F94-B2B3-48C0-B3F5-C50554B19252}">
  <dimension ref="A2:P72"/>
  <sheetViews>
    <sheetView topLeftCell="A22" workbookViewId="0">
      <selection activeCell="C50" sqref="C50"/>
    </sheetView>
  </sheetViews>
  <sheetFormatPr defaultRowHeight="14.25" x14ac:dyDescent="0.45"/>
  <cols>
    <col min="3" max="3" width="24.1328125" bestFit="1" customWidth="1"/>
    <col min="4" max="4" width="14.73046875" customWidth="1"/>
    <col min="5" max="9" width="9.86328125" bestFit="1" customWidth="1"/>
    <col min="10" max="10" width="18" bestFit="1" customWidth="1"/>
    <col min="13" max="13" width="24.9296875" customWidth="1"/>
  </cols>
  <sheetData>
    <row r="2" spans="3:16" x14ac:dyDescent="0.45">
      <c r="J2" s="12"/>
      <c r="K2" s="12"/>
      <c r="L2" s="13"/>
      <c r="M2" s="13"/>
      <c r="N2" s="13"/>
      <c r="O2" s="13"/>
      <c r="P2" s="13"/>
    </row>
    <row r="3" spans="3:16" x14ac:dyDescent="0.45">
      <c r="C3" t="s">
        <v>0</v>
      </c>
      <c r="D3" t="s">
        <v>1</v>
      </c>
      <c r="E3" s="1">
        <v>2016</v>
      </c>
      <c r="F3" s="1">
        <v>2017</v>
      </c>
      <c r="G3" s="1">
        <v>2018</v>
      </c>
      <c r="H3" s="1">
        <v>2019</v>
      </c>
      <c r="I3" s="1">
        <v>2020</v>
      </c>
      <c r="J3" s="14"/>
      <c r="K3" s="14"/>
      <c r="L3" s="15"/>
      <c r="M3" s="15"/>
      <c r="N3" s="15"/>
      <c r="O3" s="15"/>
      <c r="P3" s="15"/>
    </row>
    <row r="4" spans="3:16" x14ac:dyDescent="0.45">
      <c r="C4" t="s">
        <v>2</v>
      </c>
      <c r="D4" t="s">
        <v>3</v>
      </c>
      <c r="E4" s="2">
        <v>17642</v>
      </c>
      <c r="F4" s="2">
        <v>19284</v>
      </c>
      <c r="G4" s="2">
        <v>18431</v>
      </c>
      <c r="H4" s="2">
        <v>18030</v>
      </c>
      <c r="I4" s="2">
        <v>18347</v>
      </c>
      <c r="J4" s="14"/>
      <c r="K4" s="14"/>
      <c r="L4" s="15"/>
      <c r="M4" s="15"/>
      <c r="N4" s="15"/>
      <c r="O4" s="15"/>
      <c r="P4" s="15"/>
    </row>
    <row r="5" spans="3:16" x14ac:dyDescent="0.45">
      <c r="C5" t="s">
        <v>4</v>
      </c>
      <c r="D5" t="s">
        <v>3</v>
      </c>
      <c r="E5" s="2">
        <v>139</v>
      </c>
      <c r="F5" s="2">
        <v>114</v>
      </c>
      <c r="G5" s="2">
        <v>135</v>
      </c>
      <c r="H5" s="2">
        <v>137</v>
      </c>
      <c r="I5" s="2">
        <v>72</v>
      </c>
      <c r="J5" s="14"/>
      <c r="K5" s="14"/>
      <c r="L5" s="15"/>
      <c r="M5" s="15"/>
      <c r="N5" s="15"/>
      <c r="O5" s="15"/>
      <c r="P5" s="15"/>
    </row>
    <row r="6" spans="3:16" x14ac:dyDescent="0.45">
      <c r="C6" t="s">
        <v>5</v>
      </c>
      <c r="D6" t="s">
        <v>3</v>
      </c>
      <c r="E6" s="2">
        <v>1771</v>
      </c>
      <c r="F6" s="2">
        <v>2988</v>
      </c>
      <c r="G6" s="2">
        <v>2376</v>
      </c>
      <c r="H6" s="2">
        <v>2090</v>
      </c>
      <c r="I6" s="2">
        <v>678</v>
      </c>
      <c r="J6" s="14"/>
      <c r="K6" s="14"/>
      <c r="L6" s="16"/>
      <c r="M6" s="16"/>
      <c r="N6" s="16"/>
      <c r="O6" s="16"/>
      <c r="P6" s="16"/>
    </row>
    <row r="7" spans="3:16" x14ac:dyDescent="0.45">
      <c r="C7" t="s">
        <v>7</v>
      </c>
      <c r="D7" t="s">
        <v>3</v>
      </c>
      <c r="E7" s="2">
        <f>SUM(E3:E6)</f>
        <v>21568</v>
      </c>
      <c r="F7" s="2">
        <f>SUM(F3:F6)</f>
        <v>24403</v>
      </c>
      <c r="G7" s="2">
        <f>SUM(G3:G6)</f>
        <v>22960</v>
      </c>
      <c r="H7" s="2">
        <f>SUM(H3:H6)</f>
        <v>22276</v>
      </c>
      <c r="I7" s="2">
        <f>SUM(I3:I6)</f>
        <v>21117</v>
      </c>
      <c r="J7" s="14"/>
      <c r="K7" s="14"/>
      <c r="L7" s="16"/>
      <c r="M7" s="16"/>
      <c r="N7" s="16"/>
      <c r="O7" s="16"/>
      <c r="P7" s="16"/>
    </row>
    <row r="8" spans="3:16" x14ac:dyDescent="0.45">
      <c r="E8" s="3"/>
      <c r="F8" s="3"/>
      <c r="G8" s="3"/>
      <c r="H8" s="3"/>
      <c r="I8" s="3"/>
      <c r="J8" s="14"/>
      <c r="K8" s="14"/>
      <c r="L8" s="16"/>
      <c r="M8" s="16"/>
      <c r="N8" s="16"/>
      <c r="O8" s="16"/>
      <c r="P8" s="16"/>
    </row>
    <row r="9" spans="3:16" x14ac:dyDescent="0.45">
      <c r="C9" t="s">
        <v>0</v>
      </c>
      <c r="D9" t="s">
        <v>1</v>
      </c>
      <c r="E9" s="1">
        <v>2016</v>
      </c>
      <c r="F9" s="1">
        <v>2017</v>
      </c>
      <c r="G9" s="1">
        <v>2018</v>
      </c>
      <c r="H9" s="1">
        <v>2019</v>
      </c>
      <c r="I9" s="1">
        <v>2020</v>
      </c>
    </row>
    <row r="10" spans="3:16" x14ac:dyDescent="0.45">
      <c r="C10" t="s">
        <v>2</v>
      </c>
      <c r="D10" t="s">
        <v>6</v>
      </c>
      <c r="E10" s="4">
        <v>9317</v>
      </c>
      <c r="F10" s="4">
        <v>10169</v>
      </c>
      <c r="G10" s="4">
        <v>9467</v>
      </c>
      <c r="H10" s="4">
        <v>9271</v>
      </c>
      <c r="I10" s="4">
        <v>11373</v>
      </c>
    </row>
    <row r="11" spans="3:16" x14ac:dyDescent="0.45">
      <c r="C11" t="s">
        <v>4</v>
      </c>
      <c r="D11" t="s">
        <v>6</v>
      </c>
      <c r="E11" s="4">
        <v>81</v>
      </c>
      <c r="F11" s="4">
        <v>54</v>
      </c>
      <c r="G11" s="4">
        <v>90</v>
      </c>
      <c r="H11" s="4">
        <v>78</v>
      </c>
      <c r="I11" s="4">
        <v>33</v>
      </c>
    </row>
    <row r="12" spans="3:16" x14ac:dyDescent="0.45">
      <c r="C12" t="s">
        <v>5</v>
      </c>
      <c r="D12" t="s">
        <v>6</v>
      </c>
      <c r="E12" s="4">
        <v>613</v>
      </c>
      <c r="F12" s="4">
        <v>1433</v>
      </c>
      <c r="G12" s="4">
        <v>1090</v>
      </c>
      <c r="H12" s="4">
        <v>866</v>
      </c>
      <c r="I12" s="4">
        <v>357</v>
      </c>
    </row>
    <row r="13" spans="3:16" x14ac:dyDescent="0.45">
      <c r="C13" t="s">
        <v>7</v>
      </c>
      <c r="D13" t="s">
        <v>6</v>
      </c>
      <c r="E13" s="4">
        <f>SUM(E10:E12)</f>
        <v>10011</v>
      </c>
      <c r="F13" s="4">
        <f>SUM(F10:F12)</f>
        <v>11656</v>
      </c>
      <c r="G13" s="4">
        <f>SUM(G10:G12)</f>
        <v>10647</v>
      </c>
      <c r="H13" s="4">
        <f>SUM(H10:H12)</f>
        <v>10215</v>
      </c>
      <c r="I13" s="4">
        <f>SUM(I10:I12)</f>
        <v>11763</v>
      </c>
    </row>
    <row r="14" spans="3:16" x14ac:dyDescent="0.45">
      <c r="E14" s="4"/>
      <c r="F14" s="4"/>
      <c r="G14" s="4"/>
      <c r="H14" s="4"/>
      <c r="I14" s="4"/>
    </row>
    <row r="15" spans="3:16" x14ac:dyDescent="0.45">
      <c r="E15" s="1">
        <v>2016</v>
      </c>
      <c r="F15" s="1">
        <v>2017</v>
      </c>
      <c r="G15" s="1">
        <v>2018</v>
      </c>
      <c r="H15" s="1">
        <v>2019</v>
      </c>
      <c r="I15" s="1">
        <v>2020</v>
      </c>
    </row>
    <row r="16" spans="3:16" x14ac:dyDescent="0.45">
      <c r="C16" t="s">
        <v>6</v>
      </c>
      <c r="D16" s="2"/>
      <c r="E16" s="2">
        <f>E13</f>
        <v>10011</v>
      </c>
      <c r="F16" s="2">
        <f t="shared" ref="F16:I16" si="0">F13</f>
        <v>11656</v>
      </c>
      <c r="G16" s="2">
        <f t="shared" si="0"/>
        <v>10647</v>
      </c>
      <c r="H16" s="2">
        <f t="shared" si="0"/>
        <v>10215</v>
      </c>
      <c r="I16" s="2">
        <f t="shared" si="0"/>
        <v>11763</v>
      </c>
    </row>
    <row r="17" spans="1:9" x14ac:dyDescent="0.45">
      <c r="B17" s="5"/>
      <c r="C17" t="s">
        <v>8</v>
      </c>
      <c r="D17" s="2"/>
      <c r="E17" s="2">
        <v>78583</v>
      </c>
      <c r="F17" s="2">
        <v>77904</v>
      </c>
      <c r="G17" s="2">
        <v>78583</v>
      </c>
      <c r="H17" s="2">
        <v>78583</v>
      </c>
      <c r="I17" s="2">
        <v>78583</v>
      </c>
    </row>
    <row r="18" spans="1:9" x14ac:dyDescent="0.45">
      <c r="B18" s="5"/>
      <c r="D18" s="2"/>
      <c r="E18" s="6">
        <f>E16/E17</f>
        <v>0.12739396561597291</v>
      </c>
      <c r="F18" s="6">
        <f t="shared" ref="F18:I18" si="1">F16/F17</f>
        <v>0.14962004518381597</v>
      </c>
      <c r="G18" s="6">
        <f t="shared" si="1"/>
        <v>0.13548731914027207</v>
      </c>
      <c r="H18" s="6">
        <f t="shared" si="1"/>
        <v>0.12998994693508775</v>
      </c>
      <c r="I18" s="6">
        <f t="shared" si="1"/>
        <v>0.14968886400366491</v>
      </c>
    </row>
    <row r="19" spans="1:9" x14ac:dyDescent="0.45">
      <c r="B19" s="5"/>
      <c r="D19" s="2"/>
      <c r="E19" s="2"/>
      <c r="F19" s="2"/>
      <c r="G19" s="2"/>
    </row>
    <row r="20" spans="1:9" x14ac:dyDescent="0.45">
      <c r="B20" s="5"/>
      <c r="E20" s="1">
        <v>2016</v>
      </c>
      <c r="F20" s="1">
        <v>2017</v>
      </c>
      <c r="G20" s="1">
        <v>2018</v>
      </c>
      <c r="H20" s="1">
        <v>2019</v>
      </c>
      <c r="I20" s="1">
        <v>2020</v>
      </c>
    </row>
    <row r="21" spans="1:9" x14ac:dyDescent="0.45">
      <c r="B21" s="5"/>
      <c r="D21" t="s">
        <v>11</v>
      </c>
      <c r="E21" s="2">
        <f>E7</f>
        <v>21568</v>
      </c>
      <c r="F21" s="2">
        <f>F7</f>
        <v>24403</v>
      </c>
      <c r="G21" s="2">
        <f>G7</f>
        <v>22960</v>
      </c>
      <c r="H21" s="2">
        <f>H7</f>
        <v>22276</v>
      </c>
      <c r="I21" s="2">
        <f>I7</f>
        <v>21117</v>
      </c>
    </row>
    <row r="22" spans="1:9" x14ac:dyDescent="0.45">
      <c r="D22" t="s">
        <v>12</v>
      </c>
      <c r="E22" s="2">
        <v>252521</v>
      </c>
      <c r="F22" s="2">
        <v>252849</v>
      </c>
      <c r="G22" s="2">
        <v>256192</v>
      </c>
      <c r="H22" s="2">
        <v>226793</v>
      </c>
      <c r="I22" s="2">
        <v>226790</v>
      </c>
    </row>
    <row r="23" spans="1:9" x14ac:dyDescent="0.45">
      <c r="D23" t="s">
        <v>9</v>
      </c>
      <c r="E23" s="6">
        <f>E21/E22</f>
        <v>8.5410718316496451E-2</v>
      </c>
      <c r="F23" s="6">
        <f>F21/F22</f>
        <v>9.6512147566334056E-2</v>
      </c>
      <c r="G23" s="6">
        <f>G21/G22</f>
        <v>8.9620284786410195E-2</v>
      </c>
      <c r="H23" s="6">
        <f>H21/H22</f>
        <v>9.8221726420127609E-2</v>
      </c>
      <c r="I23" s="6">
        <f>I21/I22</f>
        <v>9.311257110101856E-2</v>
      </c>
    </row>
    <row r="24" spans="1:9" x14ac:dyDescent="0.45">
      <c r="D24" t="s">
        <v>10</v>
      </c>
      <c r="E24" s="7">
        <f>E18</f>
        <v>0.12739396561597291</v>
      </c>
      <c r="F24" s="7">
        <f>F18</f>
        <v>0.14962004518381597</v>
      </c>
      <c r="G24" s="7">
        <f>G18</f>
        <v>0.13548731914027207</v>
      </c>
      <c r="H24" s="7">
        <f>H18</f>
        <v>0.12998994693508775</v>
      </c>
      <c r="I24" s="7">
        <f>I18</f>
        <v>0.14968886400366491</v>
      </c>
    </row>
    <row r="31" spans="1:9" x14ac:dyDescent="0.45">
      <c r="B31" s="1">
        <v>2016</v>
      </c>
      <c r="C31" s="1">
        <v>2017</v>
      </c>
      <c r="D31" s="1">
        <v>2018</v>
      </c>
      <c r="E31" s="1">
        <v>2019</v>
      </c>
      <c r="F31" s="1">
        <v>2020</v>
      </c>
    </row>
    <row r="32" spans="1:9" x14ac:dyDescent="0.45">
      <c r="A32" t="s">
        <v>13</v>
      </c>
      <c r="B32" s="2">
        <f>E5+E6</f>
        <v>1910</v>
      </c>
      <c r="C32" s="2">
        <f>F5+F6</f>
        <v>3102</v>
      </c>
      <c r="D32" s="2">
        <f>G5+G6</f>
        <v>2511</v>
      </c>
      <c r="E32" s="2">
        <f>H5+H6</f>
        <v>2227</v>
      </c>
      <c r="F32" s="2">
        <f>I5+I6</f>
        <v>750</v>
      </c>
    </row>
    <row r="33" spans="1:6" x14ac:dyDescent="0.45">
      <c r="A33" t="s">
        <v>12</v>
      </c>
      <c r="B33" s="2">
        <v>252521</v>
      </c>
      <c r="C33" s="2">
        <v>252849</v>
      </c>
      <c r="D33" s="2">
        <v>256192</v>
      </c>
      <c r="E33" s="2">
        <v>226793</v>
      </c>
      <c r="F33" s="2">
        <v>226790</v>
      </c>
    </row>
    <row r="34" spans="1:6" x14ac:dyDescent="0.45">
      <c r="B34" s="6"/>
      <c r="C34" s="6"/>
      <c r="D34" s="6"/>
      <c r="E34" s="6"/>
      <c r="F34" s="6"/>
    </row>
    <row r="35" spans="1:6" x14ac:dyDescent="0.45">
      <c r="A35" t="s">
        <v>14</v>
      </c>
      <c r="B35" s="17">
        <f>E4</f>
        <v>17642</v>
      </c>
      <c r="C35" s="17">
        <f>F4</f>
        <v>19284</v>
      </c>
      <c r="D35" s="17">
        <f>G4</f>
        <v>18431</v>
      </c>
      <c r="E35" s="17">
        <f>H4</f>
        <v>18030</v>
      </c>
      <c r="F35" s="17">
        <f>I4</f>
        <v>18347</v>
      </c>
    </row>
    <row r="36" spans="1:6" x14ac:dyDescent="0.45">
      <c r="A36" t="s">
        <v>9</v>
      </c>
      <c r="B36" s="17">
        <f>B33</f>
        <v>252521</v>
      </c>
      <c r="C36" s="17">
        <f t="shared" ref="C36:F36" si="2">C33</f>
        <v>252849</v>
      </c>
      <c r="D36" s="17">
        <f t="shared" si="2"/>
        <v>256192</v>
      </c>
      <c r="E36" s="17">
        <f t="shared" si="2"/>
        <v>226793</v>
      </c>
      <c r="F36" s="17">
        <f t="shared" si="2"/>
        <v>226790</v>
      </c>
    </row>
    <row r="38" spans="1:6" x14ac:dyDescent="0.45">
      <c r="A38" t="s">
        <v>15</v>
      </c>
      <c r="B38" s="6">
        <f>B32/B33</f>
        <v>7.5637273731689637E-3</v>
      </c>
      <c r="C38" s="6">
        <f t="shared" ref="C38:F38" si="3">C32/C33</f>
        <v>1.226819168752892E-2</v>
      </c>
      <c r="D38" s="6">
        <f t="shared" si="3"/>
        <v>9.8012428178865848E-3</v>
      </c>
      <c r="E38" s="6">
        <f t="shared" si="3"/>
        <v>9.8195270577134224E-3</v>
      </c>
      <c r="F38" s="6">
        <f t="shared" si="3"/>
        <v>3.3070241192292428E-3</v>
      </c>
    </row>
    <row r="39" spans="1:6" x14ac:dyDescent="0.45">
      <c r="A39" t="s">
        <v>16</v>
      </c>
      <c r="B39" s="6">
        <f>B35/B36</f>
        <v>6.9863496501281083E-2</v>
      </c>
      <c r="C39" s="6">
        <f>C35/C36</f>
        <v>7.6266862831175924E-2</v>
      </c>
      <c r="D39" s="6">
        <f>D35/D36</f>
        <v>7.1942137147139651E-2</v>
      </c>
      <c r="E39" s="6">
        <f>E35/E36</f>
        <v>7.94998081951383E-2</v>
      </c>
      <c r="F39" s="6">
        <f>F35/F36</f>
        <v>8.0898628687331886E-2</v>
      </c>
    </row>
    <row r="40" spans="1:6" x14ac:dyDescent="0.45">
      <c r="A40" t="s">
        <v>17</v>
      </c>
      <c r="B40" s="6">
        <f>(E11+E12)/E17</f>
        <v>8.8314266444396369E-3</v>
      </c>
      <c r="C40" s="6">
        <f>(F11+F12)/F17</f>
        <v>1.9087594988704045E-2</v>
      </c>
      <c r="D40" s="6">
        <f>(G11+G12)/G17</f>
        <v>1.5015970375272006E-2</v>
      </c>
      <c r="E40" s="6">
        <f>(H11+H12)/H17</f>
        <v>1.2012776300217604E-2</v>
      </c>
      <c r="F40" s="6">
        <f>(I11+I12)/I17</f>
        <v>4.9629054630136293E-3</v>
      </c>
    </row>
    <row r="41" spans="1:6" x14ac:dyDescent="0.45">
      <c r="A41" t="s">
        <v>18</v>
      </c>
      <c r="B41" s="6">
        <f>E10/E17</f>
        <v>0.11856253897153328</v>
      </c>
      <c r="C41" s="6">
        <f>F10/F17</f>
        <v>0.13053245019511192</v>
      </c>
      <c r="D41" s="6">
        <f>G10/G17</f>
        <v>0.12047134876500007</v>
      </c>
      <c r="E41" s="6">
        <f>H10/H17</f>
        <v>0.11797717063487013</v>
      </c>
      <c r="F41" s="6">
        <f>I10/I17</f>
        <v>0.14472595854065129</v>
      </c>
    </row>
    <row r="67" spans="3:8" x14ac:dyDescent="0.45">
      <c r="C67" t="s">
        <v>19</v>
      </c>
    </row>
    <row r="68" spans="3:8" ht="28.5" x14ac:dyDescent="0.45">
      <c r="C68" t="s">
        <v>20</v>
      </c>
      <c r="D68" s="18">
        <v>2020</v>
      </c>
      <c r="E68" s="18" t="s">
        <v>21</v>
      </c>
      <c r="F68" s="1"/>
      <c r="G68" s="1"/>
      <c r="H68" s="1"/>
    </row>
    <row r="69" spans="3:8" x14ac:dyDescent="0.45">
      <c r="C69" t="s">
        <v>22</v>
      </c>
      <c r="D69" s="19">
        <v>1.6E-2</v>
      </c>
      <c r="E69" s="19">
        <v>5.8999999999999997E-2</v>
      </c>
      <c r="F69" s="2"/>
      <c r="G69" s="2"/>
      <c r="H69" s="2"/>
    </row>
    <row r="70" spans="3:8" x14ac:dyDescent="0.45">
      <c r="D70" s="19">
        <v>5.6000000000000001E-2</v>
      </c>
      <c r="E70" s="19">
        <v>6.7000000000000004E-2</v>
      </c>
      <c r="F70" s="2"/>
      <c r="G70" s="2"/>
      <c r="H70" s="2"/>
    </row>
    <row r="71" spans="3:8" x14ac:dyDescent="0.45">
      <c r="D71" s="19">
        <v>0.16</v>
      </c>
      <c r="E71" s="19">
        <v>0.192</v>
      </c>
      <c r="F71" s="6"/>
      <c r="G71" s="6"/>
      <c r="H71" s="6"/>
    </row>
    <row r="72" spans="3:8" x14ac:dyDescent="0.45">
      <c r="F72" s="7"/>
      <c r="G72" s="7"/>
      <c r="H72" s="7"/>
    </row>
  </sheetData>
  <pageMargins left="0.7" right="0.7" top="0.75" bottom="0.75" header="0.3" footer="0.3"/>
  <pageSetup orientation="portrait"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22D2F-7148-4EAB-8995-167C1CAAB646}">
  <dimension ref="B3:R72"/>
  <sheetViews>
    <sheetView workbookViewId="0">
      <selection activeCell="U23" sqref="U23"/>
    </sheetView>
  </sheetViews>
  <sheetFormatPr defaultRowHeight="14.25" x14ac:dyDescent="0.45"/>
  <cols>
    <col min="3" max="3" width="24.1328125" bestFit="1" customWidth="1"/>
    <col min="4" max="4" width="20" bestFit="1" customWidth="1"/>
    <col min="5" max="9" width="9.86328125" bestFit="1" customWidth="1"/>
    <col min="13" max="13" width="12" customWidth="1"/>
  </cols>
  <sheetData>
    <row r="3" spans="3:9" x14ac:dyDescent="0.45">
      <c r="C3" t="s">
        <v>0</v>
      </c>
      <c r="D3" t="s">
        <v>1</v>
      </c>
      <c r="E3" s="1">
        <v>2016</v>
      </c>
      <c r="F3" s="1">
        <v>2017</v>
      </c>
      <c r="G3" s="1">
        <v>2018</v>
      </c>
      <c r="H3" s="1">
        <v>2019</v>
      </c>
      <c r="I3" s="1">
        <v>2020</v>
      </c>
    </row>
    <row r="4" spans="3:9" x14ac:dyDescent="0.45">
      <c r="C4" t="s">
        <v>2</v>
      </c>
      <c r="D4" t="s">
        <v>3</v>
      </c>
      <c r="E4" s="2">
        <v>17642</v>
      </c>
      <c r="F4" s="2">
        <v>19284</v>
      </c>
      <c r="G4" s="2">
        <v>18431</v>
      </c>
      <c r="H4" s="2">
        <v>18030</v>
      </c>
      <c r="I4" s="2">
        <v>18347</v>
      </c>
    </row>
    <row r="5" spans="3:9" x14ac:dyDescent="0.45">
      <c r="C5" t="s">
        <v>4</v>
      </c>
      <c r="D5" t="s">
        <v>3</v>
      </c>
      <c r="E5" s="2">
        <v>139</v>
      </c>
      <c r="F5" s="2">
        <v>114</v>
      </c>
      <c r="G5" s="2">
        <v>135</v>
      </c>
      <c r="H5" s="2">
        <v>137</v>
      </c>
      <c r="I5" s="2">
        <v>72</v>
      </c>
    </row>
    <row r="6" spans="3:9" x14ac:dyDescent="0.45">
      <c r="C6" t="s">
        <v>5</v>
      </c>
      <c r="D6" t="s">
        <v>3</v>
      </c>
      <c r="E6" s="2">
        <v>1771</v>
      </c>
      <c r="F6" s="2">
        <v>2988</v>
      </c>
      <c r="G6" s="2">
        <v>2376</v>
      </c>
      <c r="H6" s="2">
        <v>2090</v>
      </c>
      <c r="I6" s="2">
        <v>678</v>
      </c>
    </row>
    <row r="7" spans="3:9" x14ac:dyDescent="0.45">
      <c r="C7" t="s">
        <v>7</v>
      </c>
      <c r="D7" t="s">
        <v>3</v>
      </c>
      <c r="E7" s="2">
        <f>SUM(E3:E6)</f>
        <v>21568</v>
      </c>
      <c r="F7" s="2">
        <f>SUM(F3:F6)</f>
        <v>24403</v>
      </c>
      <c r="G7" s="2">
        <f>SUM(G3:G6)</f>
        <v>22960</v>
      </c>
      <c r="H7" s="2">
        <f>SUM(H3:H6)</f>
        <v>22276</v>
      </c>
      <c r="I7" s="2">
        <f>SUM(I3:I6)</f>
        <v>21117</v>
      </c>
    </row>
    <row r="8" spans="3:9" x14ac:dyDescent="0.45">
      <c r="E8" s="3"/>
      <c r="F8" s="3"/>
      <c r="G8" s="3"/>
      <c r="H8" s="3"/>
      <c r="I8" s="3"/>
    </row>
    <row r="9" spans="3:9" x14ac:dyDescent="0.45">
      <c r="C9" t="s">
        <v>0</v>
      </c>
      <c r="D9" t="s">
        <v>1</v>
      </c>
      <c r="E9" s="1">
        <v>2016</v>
      </c>
      <c r="F9" s="1">
        <v>2017</v>
      </c>
      <c r="G9" s="1">
        <v>2018</v>
      </c>
      <c r="H9" s="1">
        <v>2019</v>
      </c>
      <c r="I9" s="1">
        <v>2020</v>
      </c>
    </row>
    <row r="10" spans="3:9" x14ac:dyDescent="0.45">
      <c r="C10" t="s">
        <v>2</v>
      </c>
      <c r="D10" t="s">
        <v>6</v>
      </c>
      <c r="E10" s="4">
        <v>9317</v>
      </c>
      <c r="F10" s="4">
        <v>10169</v>
      </c>
      <c r="G10" s="4">
        <v>9467</v>
      </c>
      <c r="H10" s="4">
        <v>9271</v>
      </c>
      <c r="I10" s="4">
        <v>11373</v>
      </c>
    </row>
    <row r="11" spans="3:9" x14ac:dyDescent="0.45">
      <c r="C11" t="s">
        <v>4</v>
      </c>
      <c r="D11" t="s">
        <v>6</v>
      </c>
      <c r="E11" s="4">
        <v>81</v>
      </c>
      <c r="F11" s="4">
        <v>54</v>
      </c>
      <c r="G11" s="4">
        <v>90</v>
      </c>
      <c r="H11" s="4">
        <v>78</v>
      </c>
      <c r="I11" s="4">
        <v>33</v>
      </c>
    </row>
    <row r="12" spans="3:9" x14ac:dyDescent="0.45">
      <c r="C12" t="s">
        <v>5</v>
      </c>
      <c r="D12" t="s">
        <v>6</v>
      </c>
      <c r="E12" s="4">
        <v>613</v>
      </c>
      <c r="F12" s="4">
        <v>1433</v>
      </c>
      <c r="G12" s="4">
        <v>1090</v>
      </c>
      <c r="H12" s="4">
        <v>866</v>
      </c>
      <c r="I12" s="4">
        <v>357</v>
      </c>
    </row>
    <row r="13" spans="3:9" x14ac:dyDescent="0.45">
      <c r="C13" t="s">
        <v>7</v>
      </c>
      <c r="D13" t="s">
        <v>6</v>
      </c>
      <c r="E13" s="4">
        <f>SUM(E10:E12)</f>
        <v>10011</v>
      </c>
      <c r="F13" s="4">
        <f>SUM(F10:F12)</f>
        <v>11656</v>
      </c>
      <c r="G13" s="4">
        <f>SUM(G10:G12)</f>
        <v>10647</v>
      </c>
      <c r="H13" s="4">
        <f>SUM(H10:H12)</f>
        <v>10215</v>
      </c>
      <c r="I13" s="4">
        <f>SUM(I10:I12)</f>
        <v>11763</v>
      </c>
    </row>
    <row r="14" spans="3:9" x14ac:dyDescent="0.45">
      <c r="E14" s="4"/>
      <c r="F14" s="4"/>
      <c r="G14" s="4"/>
      <c r="H14" s="4"/>
      <c r="I14" s="4"/>
    </row>
    <row r="15" spans="3:9" x14ac:dyDescent="0.45">
      <c r="E15" s="1">
        <v>2016</v>
      </c>
      <c r="F15" s="1">
        <v>2017</v>
      </c>
      <c r="G15" s="1">
        <v>2018</v>
      </c>
      <c r="H15" s="1">
        <v>2019</v>
      </c>
      <c r="I15" s="1">
        <v>2020</v>
      </c>
    </row>
    <row r="16" spans="3:9" x14ac:dyDescent="0.45">
      <c r="C16" t="s">
        <v>6</v>
      </c>
      <c r="D16" s="2"/>
      <c r="E16" s="2">
        <f>E13</f>
        <v>10011</v>
      </c>
      <c r="F16" s="2">
        <f t="shared" ref="F16:I16" si="0">F13</f>
        <v>11656</v>
      </c>
      <c r="G16" s="2">
        <f t="shared" si="0"/>
        <v>10647</v>
      </c>
      <c r="H16" s="2">
        <f t="shared" si="0"/>
        <v>10215</v>
      </c>
      <c r="I16" s="2">
        <f t="shared" si="0"/>
        <v>11763</v>
      </c>
    </row>
    <row r="17" spans="2:9" x14ac:dyDescent="0.45">
      <c r="B17" s="5"/>
      <c r="C17" t="s">
        <v>8</v>
      </c>
      <c r="D17" s="2"/>
      <c r="E17" s="2">
        <v>78583</v>
      </c>
      <c r="F17" s="2">
        <v>77904</v>
      </c>
      <c r="G17" s="2">
        <v>78583</v>
      </c>
      <c r="H17" s="2">
        <v>78583</v>
      </c>
      <c r="I17" s="2">
        <v>78583</v>
      </c>
    </row>
    <row r="18" spans="2:9" x14ac:dyDescent="0.45">
      <c r="B18" s="5"/>
      <c r="D18" s="2"/>
      <c r="E18" s="6">
        <f>E16/E17</f>
        <v>0.12739396561597291</v>
      </c>
      <c r="F18" s="6">
        <f t="shared" ref="F18:I18" si="1">F16/F17</f>
        <v>0.14962004518381597</v>
      </c>
      <c r="G18" s="6">
        <f t="shared" si="1"/>
        <v>0.13548731914027207</v>
      </c>
      <c r="H18" s="6">
        <f t="shared" si="1"/>
        <v>0.12998994693508775</v>
      </c>
      <c r="I18" s="6">
        <f t="shared" si="1"/>
        <v>0.14968886400366491</v>
      </c>
    </row>
    <row r="19" spans="2:9" x14ac:dyDescent="0.45">
      <c r="B19" s="5"/>
      <c r="D19" s="2"/>
      <c r="E19" s="2"/>
      <c r="F19" s="2"/>
      <c r="G19" s="2"/>
    </row>
    <row r="20" spans="2:9" x14ac:dyDescent="0.45">
      <c r="B20" s="5"/>
      <c r="D20" s="2"/>
      <c r="E20" s="2"/>
      <c r="F20" s="2"/>
      <c r="G20" s="2"/>
    </row>
    <row r="21" spans="2:9" x14ac:dyDescent="0.45">
      <c r="B21" s="5"/>
      <c r="E21" s="1">
        <v>2016</v>
      </c>
      <c r="F21" s="1">
        <v>2017</v>
      </c>
      <c r="G21" s="1">
        <v>2018</v>
      </c>
      <c r="H21" s="1">
        <v>2019</v>
      </c>
      <c r="I21" s="1">
        <v>2020</v>
      </c>
    </row>
    <row r="22" spans="2:9" x14ac:dyDescent="0.45">
      <c r="D22" t="s">
        <v>3</v>
      </c>
      <c r="E22" s="2">
        <f>E7</f>
        <v>21568</v>
      </c>
      <c r="F22" s="2">
        <f>F7</f>
        <v>24403</v>
      </c>
      <c r="G22" s="2">
        <f>G7</f>
        <v>22960</v>
      </c>
      <c r="H22" s="2">
        <f>H7</f>
        <v>22276</v>
      </c>
      <c r="I22" s="2">
        <f>I7</f>
        <v>21117</v>
      </c>
    </row>
    <row r="23" spans="2:9" x14ac:dyDescent="0.45">
      <c r="D23" t="s">
        <v>9</v>
      </c>
      <c r="E23" s="2">
        <v>252521</v>
      </c>
      <c r="F23" s="2">
        <v>252849</v>
      </c>
      <c r="G23" s="2">
        <v>256192</v>
      </c>
      <c r="H23" s="2">
        <v>226793</v>
      </c>
      <c r="I23" s="2">
        <v>226790</v>
      </c>
    </row>
    <row r="24" spans="2:9" x14ac:dyDescent="0.45">
      <c r="D24" t="s">
        <v>9</v>
      </c>
      <c r="E24" s="6">
        <f>E22/E23</f>
        <v>8.5410718316496451E-2</v>
      </c>
      <c r="F24" s="6">
        <f t="shared" ref="F24:I24" si="2">F22/F23</f>
        <v>9.6512147566334056E-2</v>
      </c>
      <c r="G24" s="6">
        <f t="shared" si="2"/>
        <v>8.9620284786410195E-2</v>
      </c>
      <c r="H24" s="6">
        <f t="shared" si="2"/>
        <v>9.8221726420127609E-2</v>
      </c>
      <c r="I24" s="6">
        <f t="shared" si="2"/>
        <v>9.311257110101856E-2</v>
      </c>
    </row>
    <row r="25" spans="2:9" x14ac:dyDescent="0.45">
      <c r="D25" t="s">
        <v>10</v>
      </c>
      <c r="E25" s="7">
        <f>E18</f>
        <v>0.12739396561597291</v>
      </c>
      <c r="F25" s="7">
        <f>F18</f>
        <v>0.14962004518381597</v>
      </c>
      <c r="G25" s="7">
        <f>G18</f>
        <v>0.13548731914027207</v>
      </c>
      <c r="H25" s="7">
        <f>H18</f>
        <v>0.12998994693508775</v>
      </c>
      <c r="I25" s="7">
        <f>I18</f>
        <v>0.14968886400366491</v>
      </c>
    </row>
    <row r="67" spans="13:18" ht="14.65" thickBot="1" x14ac:dyDescent="0.5"/>
    <row r="68" spans="13:18" ht="15" thickTop="1" thickBot="1" x14ac:dyDescent="0.5">
      <c r="M68" s="8"/>
      <c r="N68" s="9"/>
      <c r="O68" s="9"/>
      <c r="P68" s="9"/>
      <c r="Q68" s="9"/>
      <c r="R68" s="9"/>
    </row>
    <row r="69" spans="13:18" ht="14.65" thickBot="1" x14ac:dyDescent="0.5">
      <c r="M69" s="10"/>
      <c r="N69" s="11"/>
      <c r="O69" s="11"/>
      <c r="P69" s="11"/>
      <c r="Q69" s="11"/>
      <c r="R69" s="11"/>
    </row>
    <row r="70" spans="13:18" ht="14.65" thickBot="1" x14ac:dyDescent="0.5">
      <c r="M70" s="10"/>
      <c r="N70" s="11"/>
      <c r="O70" s="11"/>
      <c r="P70" s="11"/>
      <c r="Q70" s="11"/>
      <c r="R70" s="11"/>
    </row>
    <row r="71" spans="13:18" ht="14.65" thickBot="1" x14ac:dyDescent="0.5">
      <c r="M71" s="10"/>
      <c r="N71" s="11"/>
      <c r="O71" s="11"/>
      <c r="P71" s="11"/>
      <c r="Q71" s="11"/>
      <c r="R71" s="11"/>
    </row>
    <row r="72" spans="13:18" ht="14.65" thickBot="1" x14ac:dyDescent="0.5">
      <c r="M72" s="10"/>
      <c r="N72" s="11"/>
      <c r="O72" s="11"/>
      <c r="P72" s="11"/>
      <c r="Q72" s="11"/>
      <c r="R72" s="11"/>
    </row>
  </sheetData>
  <pageMargins left="0.7" right="0.7"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Saturation Rate</vt:lpstr>
      <vt:lpstr>Measure % of Participation</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Gall</dc:creator>
  <cp:lastModifiedBy>Brandon, Annette</cp:lastModifiedBy>
  <dcterms:created xsi:type="dcterms:W3CDTF">2021-09-22T16:41:47Z</dcterms:created>
  <dcterms:modified xsi:type="dcterms:W3CDTF">2021-09-23T23:50:33Z</dcterms:modified>
</cp:coreProperties>
</file>